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database" sheetId="1" state="visible" r:id="rId2"/>
    <sheet name="domande" sheetId="2" state="visible" r:id="rId3"/>
  </sheets>
  <externalReferences>
    <externalReference r:id="rId4"/>
  </externalReferences>
  <definedNames>
    <definedName function="false" hidden="false" localSheetId="0" name="_FilterDatabase_0" vbProcedure="false">database!$A$5:$H$81</definedName>
    <definedName function="false" hidden="false" localSheetId="0" name="_FilterDatabase_0_0" vbProcedure="false">database!$A$5:$H$75</definedName>
    <definedName function="false" hidden="false" localSheetId="0" name="_xlnm._FilterDatabase" vbProcedure="false">database!$A$5:$anz$93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<sst xmlns="http://schemas.openxmlformats.org/spreadsheetml/2006/main" count="880" uniqueCount="359">
  <si>
    <t xml:space="preserve">CONTRATTI DI COLLABORAZIONE ESTERNA IN REGIME LIBERO-PROFESSIONALE ATTIVATI IN ATS NEL CORSO DEL 2020 PER L'EMERGENZA COVID-19  CON ONERI SU FINANZIAMENTO REGIONALE SPECIFICO</t>
  </si>
  <si>
    <t xml:space="preserve">PROVVEDIMENTO PRESA D'ATTO</t>
  </si>
  <si>
    <t xml:space="preserve">CATEGORIA</t>
  </si>
  <si>
    <t xml:space="preserve">TITOLI</t>
  </si>
  <si>
    <t xml:space="preserve">COGNOME E NOME COLLABORATORE LP</t>
  </si>
  <si>
    <t xml:space="preserve">ASSEGNAZIONE A SC</t>
  </si>
  <si>
    <t xml:space="preserve">OSPEDALE/DISTRETTO/SERVIZIO</t>
  </si>
  <si>
    <t xml:space="preserve">ASSL</t>
  </si>
  <si>
    <t xml:space="preserve">INIZIO</t>
  </si>
  <si>
    <t xml:space="preserve">TERMINE INTERMEDIO</t>
  </si>
  <si>
    <t xml:space="preserve">TERMINE ULTIMO</t>
  </si>
  <si>
    <t xml:space="preserve">gg lavorati/marzo</t>
  </si>
  <si>
    <t xml:space="preserve">costo g/marzo</t>
  </si>
  <si>
    <t xml:space="preserve">COSTO PRESUNTO MARZO</t>
  </si>
  <si>
    <t xml:space="preserve">COSTO CONSUNTIVO MARZO</t>
  </si>
  <si>
    <t xml:space="preserve">gg lavorati/aprile</t>
  </si>
  <si>
    <t xml:space="preserve">costo g/aprile</t>
  </si>
  <si>
    <t xml:space="preserve">COSTO PRESUNTO APRILE</t>
  </si>
  <si>
    <t xml:space="preserve">COSTO CONSUNTIVO APRILE</t>
  </si>
  <si>
    <t xml:space="preserve">gg lavorati/maggio</t>
  </si>
  <si>
    <t xml:space="preserve">costo g/maggio</t>
  </si>
  <si>
    <t xml:space="preserve">COSTO PRESUNTO MAGGIO</t>
  </si>
  <si>
    <t xml:space="preserve">COSTO CONSUNTIVO MAGGIO</t>
  </si>
  <si>
    <t xml:space="preserve">gg lavorati/giugno</t>
  </si>
  <si>
    <t xml:space="preserve">costo g/giugno</t>
  </si>
  <si>
    <t xml:space="preserve">COSTO PRESUNTO GIUGNO</t>
  </si>
  <si>
    <t xml:space="preserve">COSTO CONSUNTIVO GIUGNO</t>
  </si>
  <si>
    <t xml:space="preserve">gg lavorati/luglio</t>
  </si>
  <si>
    <t xml:space="preserve">costo g/luglio</t>
  </si>
  <si>
    <t xml:space="preserve">COSTO PRESUNTO LUGLIO</t>
  </si>
  <si>
    <t xml:space="preserve">COSTO CONSUNTIVO LUGLIO</t>
  </si>
  <si>
    <t xml:space="preserve">gg lavorati/agosto</t>
  </si>
  <si>
    <t xml:space="preserve">costo g/agosto</t>
  </si>
  <si>
    <t xml:space="preserve">COSTO PRESUNTO AGOSTO</t>
  </si>
  <si>
    <t xml:space="preserve">COSTO CONSUNTIVO AGOSTO</t>
  </si>
  <si>
    <t xml:space="preserve">gg lavorati/settembre</t>
  </si>
  <si>
    <t xml:space="preserve">costo g/settembre</t>
  </si>
  <si>
    <t xml:space="preserve">COSTO PRESUNTO SETTEMBRE</t>
  </si>
  <si>
    <t xml:space="preserve">COSTO CONSUNTIVO SETTEMBRE</t>
  </si>
  <si>
    <t xml:space="preserve">gg lavorati/ottobre</t>
  </si>
  <si>
    <t xml:space="preserve">costo g/ottobre</t>
  </si>
  <si>
    <t xml:space="preserve">COSTO PRESUNTO OTTOBRE</t>
  </si>
  <si>
    <t xml:space="preserve">COSTO CONSUNTIVO OTTOBRE</t>
  </si>
  <si>
    <t xml:space="preserve">gg lavorati/novembre</t>
  </si>
  <si>
    <t xml:space="preserve">costo g/novembre</t>
  </si>
  <si>
    <t xml:space="preserve">COSTO PRESUNTO NOVEMBRE</t>
  </si>
  <si>
    <t xml:space="preserve">COSTO CONSUNTIVO NOVEMBRE</t>
  </si>
  <si>
    <t xml:space="preserve">gg lavorati/dicembre</t>
  </si>
  <si>
    <t xml:space="preserve">costo g/dicembre</t>
  </si>
  <si>
    <t xml:space="preserve">COSTO PRESUNTO DICEMBRE</t>
  </si>
  <si>
    <t xml:space="preserve">COSTO CONSUNTIVO DICEMBRE</t>
  </si>
  <si>
    <t xml:space="preserve">NOTE 1</t>
  </si>
  <si>
    <t xml:space="preserve">NOTE 2</t>
  </si>
  <si>
    <t xml:space="preserve">SC.INIZ.PREVISTA</t>
  </si>
  <si>
    <t xml:space="preserve">COMPENSO SEMESTRALE LORDO</t>
  </si>
  <si>
    <t xml:space="preserve">DETERMINAZIONE DIRIGENZIALE N° 1497  DEL 18/03/2020</t>
  </si>
  <si>
    <t xml:space="preserve">SPECIALIZZANDO</t>
  </si>
  <si>
    <t xml:space="preserve">IV ANNO SPEC MED EMERG URG UNI NA FEDERICO II</t>
  </si>
  <si>
    <t xml:space="preserve">Andria Gianfilippo</t>
  </si>
  <si>
    <t xml:space="preserve">Pronto Soccorso </t>
  </si>
  <si>
    <t xml:space="preserve">SS. Trinità</t>
  </si>
  <si>
    <t xml:space="preserve">CAGLIARI</t>
  </si>
  <si>
    <t xml:space="preserve">DETERMINAZIONE DIRIGENZIALE N° 1730 DEL 31/03/2020</t>
  </si>
  <si>
    <t xml:space="preserve">IV ANNO SPEC MAL INF TROP UNI SS</t>
  </si>
  <si>
    <t xml:space="preserve">Arduino Giulia </t>
  </si>
  <si>
    <t xml:space="preserve">Malattie Infettive</t>
  </si>
  <si>
    <t xml:space="preserve">NON ACCETTA PROROGA</t>
  </si>
  <si>
    <t xml:space="preserve">SPECIALIZZATO - SANITARIO </t>
  </si>
  <si>
    <t xml:space="preserve">SPEC MAL INF TROP</t>
  </si>
  <si>
    <t xml:space="preserve">Bolliri Annachiara</t>
  </si>
  <si>
    <t xml:space="preserve">SPEC MED INT</t>
  </si>
  <si>
    <t xml:space="preserve">Cabiddu Mariano </t>
  </si>
  <si>
    <t xml:space="preserve">Medicina</t>
  </si>
  <si>
    <t xml:space="preserve">TD</t>
  </si>
  <si>
    <t xml:space="preserve">V ANNO SPEC MED INT UNI ?</t>
  </si>
  <si>
    <t xml:space="preserve">Cabras Paola </t>
  </si>
  <si>
    <t xml:space="preserve">SPEC ALLERG IMM CLIN</t>
  </si>
  <si>
    <t xml:space="preserve">Cambula Elisa</t>
  </si>
  <si>
    <t xml:space="preserve">Pronto Soccorso</t>
  </si>
  <si>
    <t xml:space="preserve">PARZ RETT CON DET DIR N. 2717 DEL 27/05/2020</t>
  </si>
  <si>
    <t xml:space="preserve">DIMISSIONI</t>
  </si>
  <si>
    <t xml:space="preserve">IV ANNO SPEC IG MED PREV UNI CA</t>
  </si>
  <si>
    <t xml:space="preserve">Cannas Nicola</t>
  </si>
  <si>
    <t xml:space="preserve">Igiene e Sanità Pubblica</t>
  </si>
  <si>
    <t xml:space="preserve">Cagliari</t>
  </si>
  <si>
    <t xml:space="preserve">IV ANNO SPEC IG MED PREV UNI ?</t>
  </si>
  <si>
    <t xml:space="preserve">Cardinaletti Valentina</t>
  </si>
  <si>
    <t xml:space="preserve">DETERMINAZIONE DIRIGENZIALE N. 100 DEL 13/01/2021</t>
  </si>
  <si>
    <t xml:space="preserve">V ANNO SPEC CH MAX FACCIALE</t>
  </si>
  <si>
    <t xml:space="preserve">Cherchi Alessandro</t>
  </si>
  <si>
    <t xml:space="preserve">Chirurgia Maxillo-Facciale</t>
  </si>
  <si>
    <t xml:space="preserve">SPEC GERIATRIA</t>
  </si>
  <si>
    <t xml:space="preserve">Cogoni Elisa</t>
  </si>
  <si>
    <t xml:space="preserve">Malattie Infettive </t>
  </si>
  <si>
    <t xml:space="preserve">IV ANNO SPEC MAL INF TROP UNI ?</t>
  </si>
  <si>
    <t xml:space="preserve">Congera Paola</t>
  </si>
  <si>
    <t xml:space="preserve">Pneumologia</t>
  </si>
  <si>
    <t xml:space="preserve">PENSIONATO - MEDICO</t>
  </si>
  <si>
    <t xml:space="preserve">PENSIONE - SPEC MAL APP RESP</t>
  </si>
  <si>
    <t xml:space="preserve">Coni Agostino Antonio </t>
  </si>
  <si>
    <t xml:space="preserve">Cordeddu Wiliam</t>
  </si>
  <si>
    <t xml:space="preserve">IV ANNO SPEC MED INT UNI NA FEDERICO II</t>
  </si>
  <si>
    <t xml:space="preserve">De Pisapia Federica</t>
  </si>
  <si>
    <t xml:space="preserve">V ANNO SPEC AN RIAN TER INT DOL UNI CA</t>
  </si>
  <si>
    <t xml:space="preserve">Dessì Enrica Silvia</t>
  </si>
  <si>
    <t xml:space="preserve">Anestesia e Rianimazione</t>
  </si>
  <si>
    <t xml:space="preserve">Dessì Elena Silvia - questo è il nome riportato in determina</t>
  </si>
  <si>
    <t xml:space="preserve">IV ANNO SPEC AN RIAN TER INT DOL UNI CA</t>
  </si>
  <si>
    <t xml:space="preserve">Franceschi Fabrizio</t>
  </si>
  <si>
    <t xml:space="preserve">PENSIONE - SPEC AN RIAN TER INT DOL</t>
  </si>
  <si>
    <t xml:space="preserve">Lai Emilio</t>
  </si>
  <si>
    <t xml:space="preserve">Hospice</t>
  </si>
  <si>
    <t xml:space="preserve">DETERMINAZIONE DIRIGENZIALE N° 1569 DEL 23/03/2020</t>
  </si>
  <si>
    <t xml:space="preserve">SPEC MED LAVORO</t>
  </si>
  <si>
    <t xml:space="preserve">Lecca Maristella </t>
  </si>
  <si>
    <t xml:space="preserve">PARZ RETT CON DET DIR N. 2717 DEL 27/05/2020 NON HA PRESO SERVIZIO</t>
  </si>
  <si>
    <t xml:space="preserve">Ligas Marco </t>
  </si>
  <si>
    <t xml:space="preserve">Motzo Marta</t>
  </si>
  <si>
    <t xml:space="preserve">SPEC MED LEGALE</t>
  </si>
  <si>
    <t xml:space="preserve">Natali Luca </t>
  </si>
  <si>
    <t xml:space="preserve">Onorato Daniela</t>
  </si>
  <si>
    <t xml:space="preserve">COVID 4</t>
  </si>
  <si>
    <t xml:space="preserve">SPEC NEUROFISIOPAT</t>
  </si>
  <si>
    <t xml:space="preserve">Orofino Gianni </t>
  </si>
  <si>
    <t xml:space="preserve">Neurologia</t>
  </si>
  <si>
    <t xml:space="preserve">PARZ RETT CON DET DIR N. 2717 DEL 27/05/2020: DIVERSA SEDE ASSEGNAZ</t>
  </si>
  <si>
    <t xml:space="preserve">accetta proroga sino a 14/10/2020 per assunzione a TI in aouca</t>
  </si>
  <si>
    <t xml:space="preserve">DETERMINAZIONE DIRIGENZIALE N. 2717 DEL 27/05/2020</t>
  </si>
  <si>
    <t xml:space="preserve">PENSIONATO - FARMACISTA</t>
  </si>
  <si>
    <t xml:space="preserve">PENSIONE - FARMACIA</t>
  </si>
  <si>
    <t xml:space="preserve">Orrù Maria Francesca</t>
  </si>
  <si>
    <t xml:space="preserve">Farmaceutica Territoriale</t>
  </si>
  <si>
    <t xml:space="preserve">Binaghi</t>
  </si>
  <si>
    <t xml:space="preserve">FARMACISTA</t>
  </si>
  <si>
    <t xml:space="preserve">Palimodde Antonella</t>
  </si>
  <si>
    <t xml:space="preserve">q</t>
  </si>
  <si>
    <t xml:space="preserve">Paolini Elena</t>
  </si>
  <si>
    <t xml:space="preserve">DETERMINAZIONE DIRIGENZIALE N. 3556 DEL 16/07/2020</t>
  </si>
  <si>
    <t xml:space="preserve">PENSIONE - SPEC MAL INF TROP</t>
  </si>
  <si>
    <t xml:space="preserve">Piga Sandro</t>
  </si>
  <si>
    <t xml:space="preserve">Pittau Giampaolo</t>
  </si>
  <si>
    <t xml:space="preserve">Pravettoni Chiara</t>
  </si>
  <si>
    <t xml:space="preserve">Anestesia e Rianimazione </t>
  </si>
  <si>
    <t xml:space="preserve">IV ANNO SPEC ALLERG IMM CLIN</t>
  </si>
  <si>
    <t xml:space="preserve">Raho Giorgio</t>
  </si>
  <si>
    <t xml:space="preserve">INT PREC DD PER MANCATO INSERIMENTO</t>
  </si>
  <si>
    <t xml:space="preserve">Rundeddu Samuele</t>
  </si>
  <si>
    <t xml:space="preserve">MEDICO LAUREATO</t>
  </si>
  <si>
    <t xml:space="preserve">Sanna Lorenzo </t>
  </si>
  <si>
    <t xml:space="preserve">IV ANNO IG MED PREV</t>
  </si>
  <si>
    <t xml:space="preserve">Zambon Giorgia</t>
  </si>
  <si>
    <t xml:space="preserve">Bertucci Valeria </t>
  </si>
  <si>
    <t xml:space="preserve">Sirai </t>
  </si>
  <si>
    <t xml:space="preserve">CARBONIA</t>
  </si>
  <si>
    <t xml:space="preserve">Cabianca Mattia</t>
  </si>
  <si>
    <t xml:space="preserve">Ghiani Giulia</t>
  </si>
  <si>
    <t xml:space="preserve">III ANNO SPEC ALLERG IMM CLIN</t>
  </si>
  <si>
    <t xml:space="preserve">Ghisu Alessandra </t>
  </si>
  <si>
    <t xml:space="preserve">Matta Laura </t>
  </si>
  <si>
    <t xml:space="preserve">IV ANNO SPEC ENDOCRIN MAL METAB</t>
  </si>
  <si>
    <t xml:space="preserve">Mounira Ben Yahia</t>
  </si>
  <si>
    <t xml:space="preserve">Porru Stefano 01/10/2020 NUORO</t>
  </si>
  <si>
    <t xml:space="preserve">NUORO/CARBONIA</t>
  </si>
  <si>
    <t xml:space="preserve">DA 01/10/2020 NUORO</t>
  </si>
  <si>
    <t xml:space="preserve">SPEC PEDIATRIA</t>
  </si>
  <si>
    <t xml:space="preserve">Balloi Ivan</t>
  </si>
  <si>
    <t xml:space="preserve">Presidio Ospedaliero</t>
  </si>
  <si>
    <t xml:space="preserve">NS Mercede</t>
  </si>
  <si>
    <t xml:space="preserve">LANUSEI</t>
  </si>
  <si>
    <t xml:space="preserve">SPEC UROLOGIA</t>
  </si>
  <si>
    <t xml:space="preserve">Caria Nicola</t>
  </si>
  <si>
    <t xml:space="preserve">Chirurgia Generale</t>
  </si>
  <si>
    <t xml:space="preserve">NUOVO CONTRATTO</t>
  </si>
  <si>
    <t xml:space="preserve">PENSIONE - ex dir med Ig, Epid San Pubbl</t>
  </si>
  <si>
    <t xml:space="preserve">Contu Giiovanni</t>
  </si>
  <si>
    <t xml:space="preserve">Lanusei</t>
  </si>
  <si>
    <t xml:space="preserve">COMPENSO € 16.446,32 H/SETT 20</t>
  </si>
  <si>
    <t xml:space="preserve">IV ANNO SPEC CARDIOLOGIA</t>
  </si>
  <si>
    <t xml:space="preserve">Craba Luca</t>
  </si>
  <si>
    <t xml:space="preserve">Cardiologia</t>
  </si>
  <si>
    <t xml:space="preserve">Depau Sergio</t>
  </si>
  <si>
    <t xml:space="preserve">SPEC RADIODIAGNOSTICA</t>
  </si>
  <si>
    <t xml:space="preserve">Ferrai Roberta</t>
  </si>
  <si>
    <t xml:space="preserve">Radiodiagnostica</t>
  </si>
  <si>
    <t xml:space="preserve">VI ANNO SPEC CH GENERALE</t>
  </si>
  <si>
    <t xml:space="preserve">Marcialis Jacopo</t>
  </si>
  <si>
    <t xml:space="preserve">III ANNO MAL APP CARDIOVASC</t>
  </si>
  <si>
    <t xml:space="preserve">Mulargia Enrico</t>
  </si>
  <si>
    <t xml:space="preserve">Paddeu Antonello</t>
  </si>
  <si>
    <t xml:space="preserve">Salaris Claudia</t>
  </si>
  <si>
    <t xml:space="preserve">V ANNO SPEC CH GENERALE</t>
  </si>
  <si>
    <t xml:space="preserve">Sanna Silvia</t>
  </si>
  <si>
    <t xml:space="preserve">Abis Marta</t>
  </si>
  <si>
    <t xml:space="preserve">San Francesco </t>
  </si>
  <si>
    <t xml:space="preserve">NUORO</t>
  </si>
  <si>
    <t xml:space="preserve">SPEC MICROBIOL VIROL</t>
  </si>
  <si>
    <t xml:space="preserve">Denti Paolo</t>
  </si>
  <si>
    <t xml:space="preserve">Presidio Ospedaliero?</t>
  </si>
  <si>
    <t xml:space="preserve">SPEC PAT CLIN</t>
  </si>
  <si>
    <t xml:space="preserve">Fiamma Maura</t>
  </si>
  <si>
    <t xml:space="preserve">Laboratorio Analisi</t>
  </si>
  <si>
    <t xml:space="preserve">STABILIZZATO A TI da 04/07/2020</t>
  </si>
  <si>
    <t xml:space="preserve">PENSIONE - SPEC NEUROCHIRURGIA</t>
  </si>
  <si>
    <t xml:space="preserve">Floris Francesco</t>
  </si>
  <si>
    <t xml:space="preserve">Neurochirurgia</t>
  </si>
  <si>
    <t xml:space="preserve">PENSIONE - SPEC IG MED PREV</t>
  </si>
  <si>
    <t xml:space="preserve">Lucchetta Pietro Maria</t>
  </si>
  <si>
    <t xml:space="preserve">Distretto Siniscola</t>
  </si>
  <si>
    <t xml:space="preserve">LAUREATO BIOLOGO</t>
  </si>
  <si>
    <t xml:space="preserve">BIOLOGO</t>
  </si>
  <si>
    <t xml:space="preserve">Mameli Giuseppe</t>
  </si>
  <si>
    <t xml:space="preserve">STABILIZZATO A TI da 01/08/2020</t>
  </si>
  <si>
    <t xml:space="preserve">Mascia Giovanni</t>
  </si>
  <si>
    <t xml:space="preserve">STABILIZZATO A TI da 03/07/2020</t>
  </si>
  <si>
    <t xml:space="preserve">SPEC REUMATOL</t>
  </si>
  <si>
    <t xml:space="preserve">Mascia Piero</t>
  </si>
  <si>
    <t xml:space="preserve">DIMISSIONI </t>
  </si>
  <si>
    <t xml:space="preserve">Mattana Paolo </t>
  </si>
  <si>
    <t xml:space="preserve">SPEC CH VASCOLARE</t>
  </si>
  <si>
    <t xml:space="preserve">Mura Maria Antonietta</t>
  </si>
  <si>
    <t xml:space="preserve">Pisano Francesca </t>
  </si>
  <si>
    <t xml:space="preserve">Medico Competente</t>
  </si>
  <si>
    <t xml:space="preserve">Vaccargiu Nicola </t>
  </si>
  <si>
    <t xml:space="preserve">Masala Elisabetta</t>
  </si>
  <si>
    <t xml:space="preserve">Sorveglianza Sanitaria</t>
  </si>
  <si>
    <t xml:space="preserve">OLBIA</t>
  </si>
  <si>
    <t xml:space="preserve">NORMALE SCADENZA CONTRATTO</t>
  </si>
  <si>
    <t xml:space="preserve">SPEC AN RIAN TER INT DOL</t>
  </si>
  <si>
    <t xml:space="preserve">Sardo Salvatore</t>
  </si>
  <si>
    <t xml:space="preserve">Giovanni Paolo II</t>
  </si>
  <si>
    <t xml:space="preserve">SPEC SCIENZA ALIMENTAZIONE</t>
  </si>
  <si>
    <t xml:space="preserve">Tolu Giovanna Paola</t>
  </si>
  <si>
    <t xml:space="preserve">Diabetologia</t>
  </si>
  <si>
    <t xml:space="preserve">V ANNO SPEC RADIODIAGNOSTICA</t>
  </si>
  <si>
    <t xml:space="preserve">Aresu Roberta </t>
  </si>
  <si>
    <t xml:space="preserve">Radiodiagnostica </t>
  </si>
  <si>
    <t xml:space="preserve">San Martino</t>
  </si>
  <si>
    <t xml:space="preserve">ORISTANO</t>
  </si>
  <si>
    <t xml:space="preserve">SPEC NEUROLOGIA</t>
  </si>
  <si>
    <t xml:space="preserve">Farina Gabriele</t>
  </si>
  <si>
    <t xml:space="preserve">Medicina/Neurologia</t>
  </si>
  <si>
    <t xml:space="preserve">Piras Francesca</t>
  </si>
  <si>
    <t xml:space="preserve">Sanna Giulia </t>
  </si>
  <si>
    <t xml:space="preserve">Spiga Claudia</t>
  </si>
  <si>
    <t xml:space="preserve">Pediatria</t>
  </si>
  <si>
    <t xml:space="preserve">IV ANNO SPEC RADIODIAGNOSTICA</t>
  </si>
  <si>
    <t xml:space="preserve">Columbano Giulio </t>
  </si>
  <si>
    <t xml:space="preserve">NS Bonaria di San Gavino Monreale</t>
  </si>
  <si>
    <t xml:space="preserve">SANLURI</t>
  </si>
  <si>
    <t xml:space="preserve">IV ANNO SPEC MED INT</t>
  </si>
  <si>
    <t xml:space="preserve">Doneddu Matteo </t>
  </si>
  <si>
    <t xml:space="preserve">Medicina Interna</t>
  </si>
  <si>
    <t xml:space="preserve">Fadda Laura</t>
  </si>
  <si>
    <t xml:space="preserve">Malloci Monica</t>
  </si>
  <si>
    <t xml:space="preserve">Mascia Daniele</t>
  </si>
  <si>
    <t xml:space="preserve">Micheletti Giulio</t>
  </si>
  <si>
    <t xml:space="preserve">IV ANNO SPEC MED INT UNI ?</t>
  </si>
  <si>
    <t xml:space="preserve">Oliva Valerio</t>
  </si>
  <si>
    <t xml:space="preserve">III ANNO SPEC REUMATOL</t>
  </si>
  <si>
    <t xml:space="preserve">Pau Andrea</t>
  </si>
  <si>
    <t xml:space="preserve">Picchedda Matteo</t>
  </si>
  <si>
    <t xml:space="preserve">Pilia Eleonora </t>
  </si>
  <si>
    <t xml:space="preserve">IV ANNO SPEC REUMATOL</t>
  </si>
  <si>
    <t xml:space="preserve">Renzullo Francesco Luca </t>
  </si>
  <si>
    <t xml:space="preserve">Sias Stefania Elena Francesca </t>
  </si>
  <si>
    <t xml:space="preserve">SPEC CH GENERALE</t>
  </si>
  <si>
    <t xml:space="preserve">Cherchi Giuseppe </t>
  </si>
  <si>
    <t xml:space="preserve">Ospedale Ozieri</t>
  </si>
  <si>
    <t xml:space="preserve">SASSARI</t>
  </si>
  <si>
    <t xml:space="preserve">SPEC CH APP DIGERENTE</t>
  </si>
  <si>
    <t xml:space="preserve">Gabbas Giuseppina</t>
  </si>
  <si>
    <t xml:space="preserve">Sarais Walter </t>
  </si>
  <si>
    <t xml:space="preserve">Istituti di pena Bancali e Alghero</t>
  </si>
  <si>
    <t xml:space="preserve">Serra Carla </t>
  </si>
  <si>
    <t xml:space="preserve">Ospedale Alghero</t>
  </si>
  <si>
    <t xml:space="preserve">DIRETTORE SC</t>
  </si>
  <si>
    <t xml:space="preserve">SPECIALIZZAZIONE</t>
  </si>
  <si>
    <t xml:space="preserve">COGNOME E NOME </t>
  </si>
  <si>
    <t xml:space="preserve">PREFERENZA ASSEGNAZIONE </t>
  </si>
  <si>
    <t xml:space="preserve">OSP/DISTR/SERVIZIO</t>
  </si>
  <si>
    <t xml:space="preserve">NOTE</t>
  </si>
  <si>
    <t xml:space="preserve">Dott. Raffaele Sechi</t>
  </si>
  <si>
    <t xml:space="preserve">SPECIALISTA</t>
  </si>
  <si>
    <t xml:space="preserve">CH MAXILLO FACCIALE</t>
  </si>
  <si>
    <t xml:space="preserve">CHERCHI ALESSANDRO</t>
  </si>
  <si>
    <t xml:space="preserve">CH MAX FACC</t>
  </si>
  <si>
    <t xml:space="preserve">SS. TRINITA'</t>
  </si>
  <si>
    <t xml:space="preserve">MED EMERGENZA URGENZA</t>
  </si>
  <si>
    <t xml:space="preserve">PULETTI CHIARA</t>
  </si>
  <si>
    <t xml:space="preserve">GERIATRIA</t>
  </si>
  <si>
    <t xml:space="preserve">PORCU SILVIA</t>
  </si>
  <si>
    <t xml:space="preserve">CARDIOLOGIA</t>
  </si>
  <si>
    <t xml:space="preserve">CARDIOCHIRURGIA</t>
  </si>
  <si>
    <t xml:space="preserve">ANDALIA PEREZ KAREL E.</t>
  </si>
  <si>
    <t xml:space="preserve">CHRURGIA</t>
  </si>
  <si>
    <t xml:space="preserve">CAGLIARI/ORISTANO/ALTRO</t>
  </si>
  <si>
    <t xml:space="preserve">DIVERSE</t>
  </si>
  <si>
    <t xml:space="preserve">RADIODIAGNOSTICA</t>
  </si>
  <si>
    <t xml:space="preserve">TRAFICANTE FABIANA</t>
  </si>
  <si>
    <t xml:space="preserve">SANLURI/CAGLIARI</t>
  </si>
  <si>
    <t xml:space="preserve">ALLERG IMM CLIN</t>
  </si>
  <si>
    <t xml:space="preserve">VACCARGIU NICOLA</t>
  </si>
  <si>
    <t xml:space="preserve">PRONTO SOCCORSO</t>
  </si>
  <si>
    <t xml:space="preserve">SAN GIUSEPPE</t>
  </si>
  <si>
    <t xml:space="preserve">ISILI</t>
  </si>
  <si>
    <t xml:space="preserve">Dott. Carlo Balloi </t>
  </si>
  <si>
    <t xml:space="preserve">SPECIALISTA </t>
  </si>
  <si>
    <t xml:space="preserve">GARAU GIOVANNI</t>
  </si>
  <si>
    <t xml:space="preserve">N.S. MERCEDE</t>
  </si>
  <si>
    <t xml:space="preserve">Dott Roberto Perra</t>
  </si>
  <si>
    <t xml:space="preserve">SPECIALISTA PENSIONATO-COLL ?</t>
  </si>
  <si>
    <t xml:space="preserve">MAL APP RESP</t>
  </si>
  <si>
    <t xml:space="preserve">CONI AGOSTINO ANTONIO</t>
  </si>
  <si>
    <t xml:space="preserve">PNEUMOLOGIA</t>
  </si>
  <si>
    <t xml:space="preserve">interessato non ha presentato istanza</t>
  </si>
  <si>
    <t xml:space="preserve">CHIRURGIA</t>
  </si>
  <si>
    <t xml:space="preserve">GARAU GIUSEPPINA</t>
  </si>
  <si>
    <t xml:space="preserve">COVID 6 - CH</t>
  </si>
  <si>
    <t xml:space="preserve">SPECIALISTA PENSIONATO-COLL GRATUITA</t>
  </si>
  <si>
    <t xml:space="preserve">IGIENE MED PREV</t>
  </si>
  <si>
    <t xml:space="preserve">SULCIS MARCO</t>
  </si>
  <si>
    <t xml:space="preserve">IGIENE E SANITA' PUBBL</t>
  </si>
  <si>
    <t xml:space="preserve">DIP PREVENZIONE SUD</t>
  </si>
  <si>
    <t xml:space="preserve">SPECIALISTA PENSIONATO-COLL GRATUITA/LP</t>
  </si>
  <si>
    <t xml:space="preserve">ANESTESIA E RIANIMAZIONE</t>
  </si>
  <si>
    <t xml:space="preserve">SCARPA ANTONIO GAVINO</t>
  </si>
  <si>
    <t xml:space="preserve">SPECIALISTA PENSIONATO-COLL LP</t>
  </si>
  <si>
    <t xml:space="preserve">PIGA MARCO</t>
  </si>
  <si>
    <t xml:space="preserve">COVID</t>
  </si>
  <si>
    <t xml:space="preserve">SPECIALISTA-PENSIONATO-COLL LP</t>
  </si>
  <si>
    <t xml:space="preserve">NEFROLOGO</t>
  </si>
  <si>
    <t xml:space="preserve">ANDRULLI SIMEONE</t>
  </si>
  <si>
    <t xml:space="preserve">NEFROLOGIA E DIAGNOSI</t>
  </si>
  <si>
    <t xml:space="preserve">SAN FRANCESCO </t>
  </si>
  <si>
    <t xml:space="preserve">SPECIALIZZANDO III ANNO</t>
  </si>
  <si>
    <t xml:space="preserve">CAU CLAUDIO</t>
  </si>
  <si>
    <t xml:space="preserve">CAGLIARI/S.GAVINO/ORISTANO</t>
  </si>
  <si>
    <t xml:space="preserve">SPECIALIZZANDO IV ANNO</t>
  </si>
  <si>
    <t xml:space="preserve">PUGGIONI ARIANNA</t>
  </si>
  <si>
    <t xml:space="preserve">MEDI INTERNA/PRONTO SOCCORSO</t>
  </si>
  <si>
    <t xml:space="preserve">ORISTANO/CAGLIARI</t>
  </si>
  <si>
    <t xml:space="preserve">anche nella procedura 500</t>
  </si>
  <si>
    <t xml:space="preserve">SPECIALIZZANDO PENULTIMO ANNO</t>
  </si>
  <si>
    <t xml:space="preserve">BOSU ELISA</t>
  </si>
  <si>
    <t xml:space="preserve">CENTRO EPIDEMIOLOGICO</t>
  </si>
  <si>
    <t xml:space="preserve">PISTINCU DANIELE</t>
  </si>
  <si>
    <t xml:space="preserve">CARBONIA/CAGLIARI</t>
  </si>
  <si>
    <t xml:space="preserve">SPECIALIZZANDO ULTIMO ANNO</t>
  </si>
  <si>
    <t xml:space="preserve">MEDICINA INTERNA</t>
  </si>
  <si>
    <t xml:space="preserve">MASTINO DIEGO</t>
  </si>
  <si>
    <t xml:space="preserve">PEDIATRIA</t>
  </si>
  <si>
    <t xml:space="preserve">FARINA MARIA ANTONIETTA</t>
  </si>
  <si>
    <t xml:space="preserve">PEDIATRIA/TIN</t>
  </si>
  <si>
    <t xml:space="preserve">BIOLOGIA</t>
  </si>
  <si>
    <t xml:space="preserve">MURGIA VALERIO</t>
  </si>
  <si>
    <t xml:space="preserve">LABORATORIO ANALISI</t>
  </si>
  <si>
    <t xml:space="preserve">MEDICO CHIRURGO</t>
  </si>
  <si>
    <t xml:space="preserve">INCARICO CONT ASSIST</t>
  </si>
  <si>
    <t xml:space="preserve">COGOTZI VALERIA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</si>
</sst>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,##0.00&quot; €&quot;"/>
    <numFmt numFmtId="167" formatCode="0"/>
    <numFmt numFmtId="168" formatCode="#,##0"/>
    <numFmt numFmtId="169" formatCode="#,##0.00"/>
    <numFmt numFmtId="170" formatCode="DD/MM/YYYY"/>
    <numFmt numFmtId="171" formatCode="DD/MM/YYYY"/>
    <numFmt numFmtId="172" formatCode="#,##0.00&quot; €&quot;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sz val="8"/>
      <color rgb="FFFF0000"/>
      <name val="Arial"/>
      <family val="2"/>
      <charset val="1"/>
    </font>
    <font>
      <sz val="11"/>
      <name val="Calibri"/>
      <family val="2"/>
      <charset val="1"/>
    </font>
    <font>
      <b val="true"/>
      <sz val="8"/>
      <color rgb="FFFF0000"/>
      <name val="Arial"/>
      <family val="2"/>
      <charset val="1"/>
    </font>
    <font>
      <sz val="8"/>
      <color rgb="FF0033CC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8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66FF66"/>
        <bgColor rgb="FFCCFF99"/>
      </patternFill>
    </fill>
    <fill>
      <patternFill patternType="solid">
        <fgColor rgb="FF00FFFF"/>
        <bgColor rgb="FF00FFFF"/>
      </patternFill>
    </fill>
    <fill>
      <patternFill patternType="solid">
        <fgColor rgb="FFFFFF66"/>
        <bgColor rgb="FFCCFF99"/>
      </patternFill>
    </fill>
    <fill>
      <patternFill patternType="solid">
        <fgColor rgb="FFFFCCFF"/>
        <bgColor rgb="FFFDE9D9"/>
      </patternFill>
    </fill>
    <fill>
      <patternFill patternType="solid">
        <fgColor rgb="FF66CCFF"/>
        <bgColor rgb="FF9999FF"/>
      </patternFill>
    </fill>
    <fill>
      <patternFill patternType="solid">
        <fgColor rgb="FFFFFFCC"/>
        <bgColor rgb="FFFDEADA"/>
      </patternFill>
    </fill>
    <fill>
      <patternFill patternType="solid">
        <fgColor rgb="FFCCFF99"/>
        <bgColor rgb="FFFFFFCC"/>
      </patternFill>
    </fill>
    <fill>
      <patternFill patternType="solid">
        <fgColor rgb="FFFDEADA"/>
        <bgColor rgb="FFFDE9D9"/>
      </patternFill>
    </fill>
    <fill>
      <patternFill patternType="solid">
        <fgColor rgb="FFFF00FF"/>
        <bgColor rgb="FFFF00FF"/>
      </patternFill>
    </fill>
    <fill>
      <patternFill patternType="solid">
        <fgColor rgb="FFFDE9D9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1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66"/>
      <rgbColor rgb="FF66CCFF"/>
      <rgbColor rgb="FFFF99CC"/>
      <rgbColor rgb="FFCC99FF"/>
      <rgbColor rgb="FFFDE9D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46890monni/Downloads/Maggio/Iliana%20Frau_fatture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59">
          <cell r="N59">
            <v>31</v>
          </cell>
          <cell r="O59">
            <v>168</v>
          </cell>
        </row>
        <row r="60">
          <cell r="N60">
            <v>31</v>
          </cell>
          <cell r="O60">
            <v>168</v>
          </cell>
        </row>
        <row r="61">
          <cell r="K61">
            <v>30</v>
          </cell>
          <cell r="L61">
            <v>173.6</v>
          </cell>
        </row>
        <row r="61">
          <cell r="N61">
            <v>31</v>
          </cell>
          <cell r="O61">
            <v>168</v>
          </cell>
        </row>
        <row r="62">
          <cell r="K62">
            <v>30</v>
          </cell>
          <cell r="L62">
            <v>173.6</v>
          </cell>
        </row>
        <row r="62">
          <cell r="N62">
            <v>31</v>
          </cell>
          <cell r="O62">
            <v>168</v>
          </cell>
        </row>
        <row r="63">
          <cell r="K63">
            <v>30</v>
          </cell>
          <cell r="L63">
            <v>173.6</v>
          </cell>
        </row>
        <row r="63">
          <cell r="N63">
            <v>31</v>
          </cell>
          <cell r="O63">
            <v>168</v>
          </cell>
        </row>
        <row r="64">
          <cell r="K64">
            <v>30</v>
          </cell>
          <cell r="L64">
            <v>173.6</v>
          </cell>
        </row>
        <row r="64">
          <cell r="N64">
            <v>31</v>
          </cell>
          <cell r="O64">
            <v>168</v>
          </cell>
        </row>
        <row r="65">
          <cell r="K65">
            <v>30</v>
          </cell>
          <cell r="L65">
            <v>173.6</v>
          </cell>
        </row>
        <row r="65">
          <cell r="N65">
            <v>31</v>
          </cell>
          <cell r="O65">
            <v>168</v>
          </cell>
        </row>
        <row r="66">
          <cell r="K66">
            <v>30</v>
          </cell>
          <cell r="L66">
            <v>173.6</v>
          </cell>
        </row>
        <row r="66">
          <cell r="N66">
            <v>31</v>
          </cell>
          <cell r="O66">
            <v>168</v>
          </cell>
        </row>
        <row r="67">
          <cell r="K67">
            <v>30</v>
          </cell>
          <cell r="L67">
            <v>173.6</v>
          </cell>
        </row>
        <row r="67">
          <cell r="N67">
            <v>31</v>
          </cell>
          <cell r="O67">
            <v>168</v>
          </cell>
        </row>
        <row r="68">
          <cell r="K68">
            <v>30</v>
          </cell>
          <cell r="L68">
            <v>173.6</v>
          </cell>
        </row>
        <row r="68">
          <cell r="N68">
            <v>31</v>
          </cell>
          <cell r="O68">
            <v>168</v>
          </cell>
        </row>
        <row r="69">
          <cell r="N69">
            <v>31</v>
          </cell>
          <cell r="O69">
            <v>168</v>
          </cell>
        </row>
      </sheetData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3"/>
  <sheetViews>
    <sheetView windowProtection="false"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1" min="1" style="1" width="44.2857142857143"/>
    <col collapsed="false" hidden="false" max="2" min="2" style="1" width="28.9132653061224"/>
    <col collapsed="false" hidden="false" max="3" min="3" style="1" width="43.1632653061225"/>
    <col collapsed="false" hidden="false" max="4" min="4" style="1" width="39.3469387755102"/>
    <col collapsed="false" hidden="false" max="5" min="5" style="1" width="22.9489795918367"/>
    <col collapsed="false" hidden="false" max="6" min="6" style="1" width="25.5204081632653"/>
    <col collapsed="false" hidden="false" max="7" min="7" style="1" width="11.8775510204082"/>
    <col collapsed="false" hidden="false" max="8" min="8" style="1" width="10.1224489795918"/>
    <col collapsed="false" hidden="true" max="9" min="9" style="2" width="0"/>
    <col collapsed="false" hidden="false" max="10" min="10" style="2" width="17.765306122449"/>
    <col collapsed="false" hidden="true" max="11" min="11" style="1" width="0"/>
    <col collapsed="false" hidden="true" max="12" min="12" style="3" width="0"/>
    <col collapsed="false" hidden="true" max="15" min="13" style="1" width="0"/>
    <col collapsed="false" hidden="true" max="16" min="16" style="3" width="0"/>
    <col collapsed="false" hidden="true" max="18" min="17" style="4" width="0"/>
    <col collapsed="false" hidden="true" max="19" min="19" style="5" width="0"/>
    <col collapsed="false" hidden="true" max="20" min="20" style="3" width="0"/>
    <col collapsed="false" hidden="true" max="22" min="21" style="4" width="0"/>
    <col collapsed="false" hidden="true" max="24" min="23" style="5" width="0"/>
    <col collapsed="false" hidden="true" max="27" min="25" style="4" width="0"/>
    <col collapsed="false" hidden="true" max="28" min="28" style="3" width="0"/>
    <col collapsed="false" hidden="true" max="31" min="29" style="4" width="0"/>
    <col collapsed="false" hidden="true" max="32" min="32" style="3" width="0"/>
    <col collapsed="false" hidden="true" max="34" min="33" style="4" width="0"/>
    <col collapsed="false" hidden="true" max="35" min="35" style="6" width="0"/>
    <col collapsed="false" hidden="true" max="36" min="36" style="3" width="0"/>
    <col collapsed="false" hidden="true" max="38" min="37" style="4" width="0"/>
    <col collapsed="false" hidden="true" max="39" min="39" style="5" width="0"/>
    <col collapsed="false" hidden="true" max="40" min="40" style="3" width="0"/>
    <col collapsed="false" hidden="true" max="42" min="41" style="4" width="0"/>
    <col collapsed="false" hidden="true" max="43" min="43" style="7" width="0"/>
    <col collapsed="false" hidden="true" max="46" min="44" style="4" width="0"/>
    <col collapsed="false" hidden="true" max="47" min="47" style="7" width="0"/>
    <col collapsed="false" hidden="true" max="50" min="48" style="4" width="0"/>
    <col collapsed="false" hidden="true" max="53" min="51" style="1" width="0"/>
    <col collapsed="false" hidden="false" max="54" min="54" style="1" width="26.4591836734694"/>
    <col collapsed="false" hidden="false" max="55" min="55" style="1" width="16.8724489795918"/>
    <col collapsed="false" hidden="false" max="1025" min="56" style="1" width="8.36734693877551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8"/>
      <c r="B3" s="8"/>
      <c r="C3" s="8"/>
      <c r="D3" s="8"/>
      <c r="E3" s="8"/>
      <c r="F3" s="8"/>
      <c r="G3" s="8"/>
      <c r="H3" s="8"/>
      <c r="I3" s="8"/>
      <c r="J3" s="8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31" customFormat="true" ht="35.95" hidden="false" customHeight="true" outlineLevel="0" collapsed="false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11" t="s">
        <v>12</v>
      </c>
      <c r="M5" s="12" t="s">
        <v>13</v>
      </c>
      <c r="N5" s="12" t="s">
        <v>14</v>
      </c>
      <c r="O5" s="9" t="s">
        <v>15</v>
      </c>
      <c r="P5" s="11" t="s">
        <v>16</v>
      </c>
      <c r="Q5" s="13" t="s">
        <v>17</v>
      </c>
      <c r="R5" s="13" t="s">
        <v>18</v>
      </c>
      <c r="S5" s="14" t="s">
        <v>19</v>
      </c>
      <c r="T5" s="15" t="s">
        <v>20</v>
      </c>
      <c r="U5" s="16" t="s">
        <v>21</v>
      </c>
      <c r="V5" s="16" t="s">
        <v>22</v>
      </c>
      <c r="W5" s="17" t="s">
        <v>23</v>
      </c>
      <c r="X5" s="17" t="s">
        <v>24</v>
      </c>
      <c r="Y5" s="18" t="s">
        <v>25</v>
      </c>
      <c r="Z5" s="18" t="s">
        <v>26</v>
      </c>
      <c r="AA5" s="19" t="s">
        <v>27</v>
      </c>
      <c r="AB5" s="11" t="s">
        <v>28</v>
      </c>
      <c r="AC5" s="20" t="s">
        <v>29</v>
      </c>
      <c r="AD5" s="20" t="s">
        <v>30</v>
      </c>
      <c r="AE5" s="19" t="s">
        <v>31</v>
      </c>
      <c r="AF5" s="11" t="s">
        <v>32</v>
      </c>
      <c r="AG5" s="21" t="s">
        <v>33</v>
      </c>
      <c r="AH5" s="21" t="s">
        <v>34</v>
      </c>
      <c r="AI5" s="22" t="s">
        <v>35</v>
      </c>
      <c r="AJ5" s="15" t="s">
        <v>36</v>
      </c>
      <c r="AK5" s="23" t="s">
        <v>37</v>
      </c>
      <c r="AL5" s="23" t="s">
        <v>38</v>
      </c>
      <c r="AM5" s="14" t="s">
        <v>39</v>
      </c>
      <c r="AN5" s="15" t="s">
        <v>40</v>
      </c>
      <c r="AO5" s="24" t="s">
        <v>41</v>
      </c>
      <c r="AP5" s="24" t="s">
        <v>42</v>
      </c>
      <c r="AQ5" s="19" t="s">
        <v>43</v>
      </c>
      <c r="AR5" s="19" t="s">
        <v>44</v>
      </c>
      <c r="AS5" s="13" t="s">
        <v>45</v>
      </c>
      <c r="AT5" s="13" t="s">
        <v>46</v>
      </c>
      <c r="AU5" s="25" t="s">
        <v>47</v>
      </c>
      <c r="AV5" s="25" t="s">
        <v>48</v>
      </c>
      <c r="AW5" s="26" t="s">
        <v>49</v>
      </c>
      <c r="AX5" s="26" t="s">
        <v>50</v>
      </c>
      <c r="AY5" s="27" t="s">
        <v>51</v>
      </c>
      <c r="AZ5" s="28" t="s">
        <v>52</v>
      </c>
      <c r="BA5" s="29" t="s">
        <v>53</v>
      </c>
      <c r="BB5" s="30" t="s">
        <v>54</v>
      </c>
    </row>
    <row r="6" customFormat="false" ht="15" hidden="false" customHeight="true" outlineLevel="0" collapsed="false">
      <c r="A6" s="32" t="s">
        <v>55</v>
      </c>
      <c r="B6" s="32" t="s">
        <v>56</v>
      </c>
      <c r="C6" s="32" t="s">
        <v>57</v>
      </c>
      <c r="D6" s="32" t="s">
        <v>58</v>
      </c>
      <c r="E6" s="32" t="s">
        <v>59</v>
      </c>
      <c r="F6" s="32" t="s">
        <v>60</v>
      </c>
      <c r="G6" s="32" t="s">
        <v>61</v>
      </c>
      <c r="H6" s="33" t="n">
        <v>43906</v>
      </c>
      <c r="I6" s="34" t="n">
        <v>44089</v>
      </c>
      <c r="J6" s="34" t="n">
        <v>44257</v>
      </c>
      <c r="K6" s="32" t="n">
        <f aca="false">31-15</f>
        <v>16</v>
      </c>
      <c r="L6" s="35" t="n">
        <v>168</v>
      </c>
      <c r="M6" s="36" t="n">
        <f aca="false">+K6*L6</f>
        <v>2688</v>
      </c>
      <c r="N6" s="36" t="n">
        <v>2604</v>
      </c>
      <c r="O6" s="32" t="n">
        <v>30</v>
      </c>
      <c r="P6" s="35" t="n">
        <v>173.6</v>
      </c>
      <c r="Q6" s="37" t="n">
        <f aca="false">+O6*P6</f>
        <v>5208</v>
      </c>
      <c r="R6" s="37" t="n">
        <v>5208</v>
      </c>
      <c r="S6" s="38" t="n">
        <v>31</v>
      </c>
      <c r="T6" s="35" t="n">
        <v>168</v>
      </c>
      <c r="U6" s="39" t="n">
        <f aca="false">+S6*T6</f>
        <v>5208</v>
      </c>
      <c r="V6" s="39" t="n">
        <v>5208</v>
      </c>
      <c r="W6" s="38" t="n">
        <v>30</v>
      </c>
      <c r="X6" s="35" t="n">
        <v>173.6</v>
      </c>
      <c r="Y6" s="40" t="n">
        <f aca="false">+W6*X6</f>
        <v>5208</v>
      </c>
      <c r="Z6" s="40" t="n">
        <v>5208</v>
      </c>
      <c r="AA6" s="38" t="n">
        <v>31</v>
      </c>
      <c r="AB6" s="35" t="n">
        <v>168</v>
      </c>
      <c r="AC6" s="41" t="n">
        <f aca="false">+AA6*AB6</f>
        <v>5208</v>
      </c>
      <c r="AD6" s="41" t="n">
        <v>5208</v>
      </c>
      <c r="AE6" s="38" t="n">
        <v>31</v>
      </c>
      <c r="AF6" s="35" t="n">
        <v>168</v>
      </c>
      <c r="AG6" s="42" t="n">
        <f aca="false">+AE6*AF6</f>
        <v>5208</v>
      </c>
      <c r="AH6" s="42" t="n">
        <v>5208</v>
      </c>
      <c r="AI6" s="43" t="n">
        <v>15</v>
      </c>
      <c r="AJ6" s="35" t="n">
        <v>173.6</v>
      </c>
      <c r="AK6" s="44" t="n">
        <f aca="false">+AI6*AJ6</f>
        <v>2604</v>
      </c>
      <c r="AL6" s="44" t="n">
        <v>5208</v>
      </c>
      <c r="AM6" s="38" t="n">
        <v>31</v>
      </c>
      <c r="AN6" s="35" t="n">
        <v>168</v>
      </c>
      <c r="AO6" s="45" t="n">
        <f aca="false">+AM6*AN6</f>
        <v>5208</v>
      </c>
      <c r="AP6" s="45" t="n">
        <v>5208</v>
      </c>
      <c r="AQ6" s="46" t="n">
        <v>30</v>
      </c>
      <c r="AR6" s="35" t="n">
        <v>173.6</v>
      </c>
      <c r="AS6" s="37" t="n">
        <f aca="false">+AQ6*AR6</f>
        <v>5208</v>
      </c>
      <c r="AT6" s="47"/>
      <c r="AU6" s="46" t="n">
        <v>31</v>
      </c>
      <c r="AV6" s="35" t="n">
        <v>168</v>
      </c>
      <c r="AW6" s="48" t="n">
        <f aca="false">+AU6*AV6</f>
        <v>5208</v>
      </c>
      <c r="AX6" s="49"/>
      <c r="AY6" s="0"/>
      <c r="AZ6" s="0"/>
      <c r="BA6" s="0"/>
      <c r="BB6" s="50" t="n">
        <v>31248</v>
      </c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true" outlineLevel="0" collapsed="false">
      <c r="A7" s="32" t="s">
        <v>62</v>
      </c>
      <c r="B7" s="32" t="s">
        <v>56</v>
      </c>
      <c r="C7" s="32" t="s">
        <v>63</v>
      </c>
      <c r="D7" s="32" t="s">
        <v>64</v>
      </c>
      <c r="E7" s="32" t="s">
        <v>65</v>
      </c>
      <c r="F7" s="32" t="s">
        <v>60</v>
      </c>
      <c r="G7" s="32" t="s">
        <v>61</v>
      </c>
      <c r="H7" s="33" t="n">
        <v>43903</v>
      </c>
      <c r="I7" s="34" t="n">
        <v>44086</v>
      </c>
      <c r="J7" s="34" t="n">
        <v>44086</v>
      </c>
      <c r="K7" s="32" t="n">
        <f aca="false">31-12</f>
        <v>19</v>
      </c>
      <c r="L7" s="35" t="n">
        <v>168</v>
      </c>
      <c r="M7" s="36" t="n">
        <f aca="false">+K7*L7</f>
        <v>3192</v>
      </c>
      <c r="N7" s="36" t="n">
        <v>3124.8</v>
      </c>
      <c r="O7" s="32" t="n">
        <v>30</v>
      </c>
      <c r="P7" s="35" t="n">
        <v>173.6</v>
      </c>
      <c r="Q7" s="37" t="n">
        <f aca="false">+O7*P7</f>
        <v>5208</v>
      </c>
      <c r="R7" s="37" t="n">
        <v>5208</v>
      </c>
      <c r="S7" s="38" t="n">
        <v>31</v>
      </c>
      <c r="T7" s="35" t="n">
        <v>168</v>
      </c>
      <c r="U7" s="39" t="n">
        <f aca="false">+S7*T7</f>
        <v>5208</v>
      </c>
      <c r="V7" s="39" t="n">
        <v>5208</v>
      </c>
      <c r="W7" s="38" t="n">
        <v>30</v>
      </c>
      <c r="X7" s="35" t="n">
        <v>173.6</v>
      </c>
      <c r="Y7" s="40" t="n">
        <f aca="false">+W7*X7</f>
        <v>5208</v>
      </c>
      <c r="Z7" s="40" t="n">
        <v>5208</v>
      </c>
      <c r="AA7" s="38" t="n">
        <v>31</v>
      </c>
      <c r="AB7" s="35" t="n">
        <v>168</v>
      </c>
      <c r="AC7" s="41" t="n">
        <f aca="false">+AA7*AB7</f>
        <v>5208</v>
      </c>
      <c r="AD7" s="41" t="n">
        <v>5208</v>
      </c>
      <c r="AE7" s="38" t="n">
        <v>31</v>
      </c>
      <c r="AF7" s="35" t="n">
        <v>168</v>
      </c>
      <c r="AG7" s="42" t="n">
        <f aca="false">+AE7*AF7</f>
        <v>5208</v>
      </c>
      <c r="AH7" s="42" t="n">
        <v>2083.2</v>
      </c>
      <c r="AI7" s="43" t="n">
        <v>12</v>
      </c>
      <c r="AJ7" s="35" t="n">
        <v>173.6</v>
      </c>
      <c r="AK7" s="44" t="n">
        <f aca="false">+AI7*AJ7</f>
        <v>2083.2</v>
      </c>
      <c r="AL7" s="44" t="n">
        <v>5208</v>
      </c>
      <c r="AM7" s="51" t="n">
        <v>0</v>
      </c>
      <c r="AN7" s="35"/>
      <c r="AO7" s="52"/>
      <c r="AP7" s="52"/>
      <c r="AQ7" s="53" t="n">
        <v>0</v>
      </c>
      <c r="AR7" s="54"/>
      <c r="AS7" s="52"/>
      <c r="AT7" s="54"/>
      <c r="AU7" s="53" t="n">
        <v>0</v>
      </c>
      <c r="AV7" s="35"/>
      <c r="AW7" s="54"/>
      <c r="AX7" s="54"/>
      <c r="AY7" s="0"/>
      <c r="AZ7" s="55" t="s">
        <v>66</v>
      </c>
      <c r="BA7" s="0"/>
      <c r="BB7" s="50" t="n">
        <v>31248</v>
      </c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true" outlineLevel="0" collapsed="false">
      <c r="A8" s="32" t="s">
        <v>55</v>
      </c>
      <c r="B8" s="32" t="s">
        <v>67</v>
      </c>
      <c r="C8" s="32" t="s">
        <v>68</v>
      </c>
      <c r="D8" s="32" t="s">
        <v>69</v>
      </c>
      <c r="E8" s="32" t="s">
        <v>65</v>
      </c>
      <c r="F8" s="32" t="s">
        <v>60</v>
      </c>
      <c r="G8" s="32" t="s">
        <v>61</v>
      </c>
      <c r="H8" s="33" t="n">
        <v>43894</v>
      </c>
      <c r="I8" s="34" t="n">
        <v>44077</v>
      </c>
      <c r="J8" s="34" t="n">
        <v>44257</v>
      </c>
      <c r="K8" s="32" t="n">
        <f aca="false">31-3</f>
        <v>28</v>
      </c>
      <c r="L8" s="35" t="n">
        <v>168</v>
      </c>
      <c r="M8" s="36" t="n">
        <f aca="false">+K8*L8</f>
        <v>4704</v>
      </c>
      <c r="N8" s="36" t="n">
        <v>4513.6</v>
      </c>
      <c r="O8" s="32" t="n">
        <v>30</v>
      </c>
      <c r="P8" s="35" t="n">
        <v>173.6</v>
      </c>
      <c r="Q8" s="37" t="n">
        <f aca="false">+O8*P8</f>
        <v>5208</v>
      </c>
      <c r="R8" s="37" t="n">
        <v>5208</v>
      </c>
      <c r="S8" s="38" t="n">
        <v>31</v>
      </c>
      <c r="T8" s="35" t="n">
        <v>168</v>
      </c>
      <c r="U8" s="39" t="n">
        <f aca="false">+S8*T8</f>
        <v>5208</v>
      </c>
      <c r="V8" s="39" t="n">
        <v>5208</v>
      </c>
      <c r="W8" s="38" t="n">
        <v>30</v>
      </c>
      <c r="X8" s="35" t="n">
        <v>173.6</v>
      </c>
      <c r="Y8" s="40" t="n">
        <f aca="false">+W8*X8</f>
        <v>5208</v>
      </c>
      <c r="Z8" s="40" t="n">
        <v>5208</v>
      </c>
      <c r="AA8" s="38" t="n">
        <v>31</v>
      </c>
      <c r="AB8" s="35" t="n">
        <v>168</v>
      </c>
      <c r="AC8" s="41" t="n">
        <f aca="false">+AA8*AB8</f>
        <v>5208</v>
      </c>
      <c r="AD8" s="41" t="n">
        <v>5208</v>
      </c>
      <c r="AE8" s="38" t="n">
        <v>31</v>
      </c>
      <c r="AF8" s="35" t="n">
        <v>168</v>
      </c>
      <c r="AG8" s="42" t="n">
        <f aca="false">+AE8*AF8</f>
        <v>5208</v>
      </c>
      <c r="AH8" s="42"/>
      <c r="AI8" s="38" t="n">
        <v>30</v>
      </c>
      <c r="AJ8" s="35" t="n">
        <v>173.6</v>
      </c>
      <c r="AK8" s="44" t="n">
        <f aca="false">+AI8*AJ8</f>
        <v>5208</v>
      </c>
      <c r="AL8" s="44"/>
      <c r="AM8" s="38" t="n">
        <v>31</v>
      </c>
      <c r="AN8" s="35" t="n">
        <v>168</v>
      </c>
      <c r="AO8" s="45" t="n">
        <f aca="false">+AM8*AN8</f>
        <v>5208</v>
      </c>
      <c r="AP8" s="45" t="n">
        <v>5208</v>
      </c>
      <c r="AQ8" s="46" t="n">
        <v>30</v>
      </c>
      <c r="AR8" s="35" t="n">
        <v>173.6</v>
      </c>
      <c r="AS8" s="37" t="n">
        <f aca="false">+AQ8*AR8</f>
        <v>5208</v>
      </c>
      <c r="AT8" s="47"/>
      <c r="AU8" s="46" t="n">
        <v>31</v>
      </c>
      <c r="AV8" s="35" t="n">
        <v>168</v>
      </c>
      <c r="AW8" s="48" t="n">
        <f aca="false">+AU8*AV8</f>
        <v>5208</v>
      </c>
      <c r="AX8" s="49"/>
      <c r="AY8" s="0"/>
      <c r="AZ8" s="0"/>
      <c r="BA8" s="0"/>
      <c r="BB8" s="50" t="n">
        <v>31248</v>
      </c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true" outlineLevel="0" collapsed="false">
      <c r="A9" s="32" t="s">
        <v>62</v>
      </c>
      <c r="B9" s="32" t="s">
        <v>67</v>
      </c>
      <c r="C9" s="32" t="s">
        <v>70</v>
      </c>
      <c r="D9" s="32" t="s">
        <v>71</v>
      </c>
      <c r="E9" s="32" t="s">
        <v>72</v>
      </c>
      <c r="F9" s="32" t="s">
        <v>60</v>
      </c>
      <c r="G9" s="32" t="s">
        <v>61</v>
      </c>
      <c r="H9" s="34" t="n">
        <v>43920</v>
      </c>
      <c r="I9" s="34" t="n">
        <v>44103</v>
      </c>
      <c r="J9" s="34" t="n">
        <v>44103</v>
      </c>
      <c r="K9" s="56" t="n">
        <f aca="false">31-29</f>
        <v>2</v>
      </c>
      <c r="L9" s="35" t="n">
        <v>168</v>
      </c>
      <c r="M9" s="36" t="n">
        <f aca="false">+K9*L9</f>
        <v>336</v>
      </c>
      <c r="N9" s="36" t="n">
        <v>347.2</v>
      </c>
      <c r="O9" s="32" t="n">
        <v>30</v>
      </c>
      <c r="P9" s="35" t="n">
        <v>173.6</v>
      </c>
      <c r="Q9" s="37" t="n">
        <f aca="false">+O9*P9</f>
        <v>5208</v>
      </c>
      <c r="R9" s="37" t="n">
        <v>5208</v>
      </c>
      <c r="S9" s="38" t="n">
        <v>29</v>
      </c>
      <c r="T9" s="35" t="n">
        <v>168</v>
      </c>
      <c r="U9" s="39" t="n">
        <f aca="false">+S9*T9</f>
        <v>4872</v>
      </c>
      <c r="V9" s="39" t="n">
        <v>5208</v>
      </c>
      <c r="W9" s="38" t="n">
        <v>30</v>
      </c>
      <c r="X9" s="35" t="n">
        <v>173.6</v>
      </c>
      <c r="Y9" s="40" t="n">
        <f aca="false">+W9*X9</f>
        <v>5208</v>
      </c>
      <c r="Z9" s="40" t="n">
        <v>5208</v>
      </c>
      <c r="AA9" s="38" t="n">
        <v>31</v>
      </c>
      <c r="AB9" s="35" t="n">
        <v>168</v>
      </c>
      <c r="AC9" s="41" t="n">
        <f aca="false">+AA9*AB9</f>
        <v>5208</v>
      </c>
      <c r="AD9" s="41" t="n">
        <v>5208</v>
      </c>
      <c r="AE9" s="38" t="n">
        <v>31</v>
      </c>
      <c r="AF9" s="35" t="n">
        <v>168</v>
      </c>
      <c r="AG9" s="42" t="n">
        <f aca="false">+AE9*AF9</f>
        <v>5208</v>
      </c>
      <c r="AH9" s="42" t="n">
        <v>5208</v>
      </c>
      <c r="AI9" s="43" t="n">
        <v>29</v>
      </c>
      <c r="AJ9" s="35" t="n">
        <v>173.6</v>
      </c>
      <c r="AK9" s="44" t="n">
        <f aca="false">+AI9*AJ9</f>
        <v>5034.4</v>
      </c>
      <c r="AL9" s="44" t="n">
        <v>4860.8</v>
      </c>
      <c r="AM9" s="51" t="n">
        <v>0</v>
      </c>
      <c r="AN9" s="35"/>
      <c r="AO9" s="52"/>
      <c r="AP9" s="52"/>
      <c r="AQ9" s="53" t="n">
        <v>0</v>
      </c>
      <c r="AR9" s="54"/>
      <c r="AS9" s="54"/>
      <c r="AT9" s="54"/>
      <c r="AU9" s="53" t="n">
        <v>0</v>
      </c>
      <c r="AV9" s="35"/>
      <c r="AW9" s="52"/>
      <c r="AX9" s="54"/>
      <c r="AY9" s="55" t="s">
        <v>73</v>
      </c>
      <c r="AZ9" s="55" t="s">
        <v>66</v>
      </c>
      <c r="BA9" s="0"/>
      <c r="BB9" s="50" t="n">
        <v>31248</v>
      </c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true" outlineLevel="0" collapsed="false">
      <c r="A10" s="32" t="s">
        <v>55</v>
      </c>
      <c r="B10" s="32" t="s">
        <v>56</v>
      </c>
      <c r="C10" s="32" t="s">
        <v>74</v>
      </c>
      <c r="D10" s="32" t="s">
        <v>75</v>
      </c>
      <c r="E10" s="32" t="s">
        <v>72</v>
      </c>
      <c r="F10" s="32" t="s">
        <v>60</v>
      </c>
      <c r="G10" s="32" t="s">
        <v>61</v>
      </c>
      <c r="H10" s="33" t="n">
        <v>43907</v>
      </c>
      <c r="I10" s="34" t="n">
        <v>44090</v>
      </c>
      <c r="J10" s="34" t="n">
        <v>44257</v>
      </c>
      <c r="K10" s="32" t="n">
        <f aca="false">31-16</f>
        <v>15</v>
      </c>
      <c r="L10" s="35" t="n">
        <v>168</v>
      </c>
      <c r="M10" s="36" t="n">
        <f aca="false">+K10*L10</f>
        <v>2520</v>
      </c>
      <c r="N10" s="36" t="n">
        <v>2430.4</v>
      </c>
      <c r="O10" s="32" t="n">
        <v>30</v>
      </c>
      <c r="P10" s="35" t="n">
        <v>173.6</v>
      </c>
      <c r="Q10" s="37" t="n">
        <f aca="false">+O10*P10</f>
        <v>5208</v>
      </c>
      <c r="R10" s="37" t="n">
        <v>5208</v>
      </c>
      <c r="S10" s="38" t="n">
        <v>31</v>
      </c>
      <c r="T10" s="35" t="n">
        <v>168</v>
      </c>
      <c r="U10" s="39" t="n">
        <f aca="false">+S10*T10</f>
        <v>5208</v>
      </c>
      <c r="V10" s="39" t="n">
        <v>5208</v>
      </c>
      <c r="W10" s="38" t="n">
        <v>30</v>
      </c>
      <c r="X10" s="35" t="n">
        <v>173.6</v>
      </c>
      <c r="Y10" s="40" t="n">
        <f aca="false">+W10*X10</f>
        <v>5208</v>
      </c>
      <c r="Z10" s="40" t="n">
        <v>5208</v>
      </c>
      <c r="AA10" s="38" t="n">
        <v>31</v>
      </c>
      <c r="AB10" s="35" t="n">
        <v>168</v>
      </c>
      <c r="AC10" s="41" t="n">
        <f aca="false">+AA10*AB10</f>
        <v>5208</v>
      </c>
      <c r="AD10" s="41" t="n">
        <v>5208</v>
      </c>
      <c r="AE10" s="38" t="n">
        <v>31</v>
      </c>
      <c r="AF10" s="35" t="n">
        <v>168</v>
      </c>
      <c r="AG10" s="42" t="n">
        <f aca="false">+AE10*AF10</f>
        <v>5208</v>
      </c>
      <c r="AH10" s="42" t="n">
        <v>5208</v>
      </c>
      <c r="AI10" s="43" t="n">
        <v>30</v>
      </c>
      <c r="AJ10" s="35" t="n">
        <v>173.6</v>
      </c>
      <c r="AK10" s="44" t="n">
        <f aca="false">+AI10*AJ10</f>
        <v>5208</v>
      </c>
      <c r="AL10" s="44" t="n">
        <v>5208</v>
      </c>
      <c r="AM10" s="38" t="n">
        <v>31</v>
      </c>
      <c r="AN10" s="35" t="n">
        <v>168</v>
      </c>
      <c r="AO10" s="45" t="n">
        <f aca="false">+AM10*AN10</f>
        <v>5208</v>
      </c>
      <c r="AP10" s="45" t="n">
        <v>5208</v>
      </c>
      <c r="AQ10" s="46" t="n">
        <v>30</v>
      </c>
      <c r="AR10" s="35" t="n">
        <v>173.6</v>
      </c>
      <c r="AS10" s="37" t="n">
        <f aca="false">+AQ10*AR10</f>
        <v>5208</v>
      </c>
      <c r="AT10" s="47"/>
      <c r="AU10" s="46" t="n">
        <v>31</v>
      </c>
      <c r="AV10" s="35" t="n">
        <v>168</v>
      </c>
      <c r="AW10" s="48" t="n">
        <f aca="false">+AU10*AV10</f>
        <v>5208</v>
      </c>
      <c r="AX10" s="49"/>
      <c r="AY10" s="0"/>
      <c r="AZ10" s="0"/>
      <c r="BA10" s="0"/>
      <c r="BB10" s="50" t="n">
        <v>31248</v>
      </c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true" outlineLevel="0" collapsed="false">
      <c r="A11" s="32" t="s">
        <v>55</v>
      </c>
      <c r="B11" s="32" t="s">
        <v>67</v>
      </c>
      <c r="C11" s="32" t="s">
        <v>76</v>
      </c>
      <c r="D11" s="32" t="s">
        <v>77</v>
      </c>
      <c r="E11" s="32" t="s">
        <v>78</v>
      </c>
      <c r="F11" s="32" t="s">
        <v>60</v>
      </c>
      <c r="G11" s="32" t="s">
        <v>61</v>
      </c>
      <c r="H11" s="33" t="n">
        <v>43896</v>
      </c>
      <c r="I11" s="34" t="n">
        <v>44148</v>
      </c>
      <c r="J11" s="34" t="n">
        <v>44148</v>
      </c>
      <c r="K11" s="32" t="n">
        <f aca="false">31-5</f>
        <v>26</v>
      </c>
      <c r="L11" s="35" t="n">
        <v>168</v>
      </c>
      <c r="M11" s="36" t="n">
        <f aca="false">+K11*L11</f>
        <v>4368</v>
      </c>
      <c r="N11" s="36" t="n">
        <v>4200</v>
      </c>
      <c r="O11" s="32" t="n">
        <v>30</v>
      </c>
      <c r="P11" s="35" t="n">
        <v>173.6</v>
      </c>
      <c r="Q11" s="37" t="n">
        <f aca="false">+O11*P11</f>
        <v>5208</v>
      </c>
      <c r="R11" s="37" t="n">
        <v>5208</v>
      </c>
      <c r="S11" s="38" t="n">
        <v>31</v>
      </c>
      <c r="T11" s="35" t="n">
        <v>168</v>
      </c>
      <c r="U11" s="39" t="n">
        <f aca="false">+S11*T11</f>
        <v>5208</v>
      </c>
      <c r="V11" s="39" t="n">
        <v>5208</v>
      </c>
      <c r="W11" s="38" t="n">
        <v>30</v>
      </c>
      <c r="X11" s="35" t="n">
        <v>173.6</v>
      </c>
      <c r="Y11" s="40" t="n">
        <f aca="false">+W11*X11</f>
        <v>5208</v>
      </c>
      <c r="Z11" s="40" t="n">
        <v>5208</v>
      </c>
      <c r="AA11" s="38" t="n">
        <v>31</v>
      </c>
      <c r="AB11" s="35" t="n">
        <v>168</v>
      </c>
      <c r="AC11" s="41" t="n">
        <f aca="false">+AA11*AB11</f>
        <v>5208</v>
      </c>
      <c r="AD11" s="41" t="n">
        <v>5208</v>
      </c>
      <c r="AE11" s="38" t="n">
        <v>31</v>
      </c>
      <c r="AF11" s="35" t="n">
        <v>168</v>
      </c>
      <c r="AG11" s="42" t="n">
        <f aca="false">+AE11*AF11</f>
        <v>5208</v>
      </c>
      <c r="AH11" s="42" t="n">
        <v>5208</v>
      </c>
      <c r="AI11" s="43" t="n">
        <v>30</v>
      </c>
      <c r="AJ11" s="35" t="n">
        <v>173.6</v>
      </c>
      <c r="AK11" s="44" t="n">
        <f aca="false">+AI11*AJ11</f>
        <v>5208</v>
      </c>
      <c r="AL11" s="44" t="n">
        <v>5208</v>
      </c>
      <c r="AM11" s="38" t="n">
        <v>31</v>
      </c>
      <c r="AN11" s="35" t="n">
        <v>168</v>
      </c>
      <c r="AO11" s="45" t="n">
        <f aca="false">+AM11*AN11</f>
        <v>5208</v>
      </c>
      <c r="AP11" s="45" t="n">
        <v>5208</v>
      </c>
      <c r="AQ11" s="46" t="n">
        <v>30</v>
      </c>
      <c r="AR11" s="35" t="n">
        <v>173.6</v>
      </c>
      <c r="AS11" s="37" t="n">
        <f aca="false">+AQ11*AR11</f>
        <v>5208</v>
      </c>
      <c r="AT11" s="37"/>
      <c r="AU11" s="46" t="n">
        <v>31</v>
      </c>
      <c r="AV11" s="35" t="n">
        <v>168</v>
      </c>
      <c r="AW11" s="48" t="n">
        <f aca="false">+AU11*AV11</f>
        <v>5208</v>
      </c>
      <c r="AX11" s="48"/>
      <c r="AY11" s="57" t="s">
        <v>79</v>
      </c>
      <c r="AZ11" s="55" t="s">
        <v>80</v>
      </c>
      <c r="BA11" s="58" t="n">
        <v>44260</v>
      </c>
      <c r="BB11" s="50" t="n">
        <v>31248</v>
      </c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true" outlineLevel="0" collapsed="false">
      <c r="A12" s="32" t="s">
        <v>55</v>
      </c>
      <c r="B12" s="32" t="s">
        <v>56</v>
      </c>
      <c r="C12" s="32" t="s">
        <v>81</v>
      </c>
      <c r="D12" s="32" t="s">
        <v>82</v>
      </c>
      <c r="E12" s="32" t="s">
        <v>83</v>
      </c>
      <c r="F12" s="32" t="s">
        <v>84</v>
      </c>
      <c r="G12" s="32" t="s">
        <v>61</v>
      </c>
      <c r="H12" s="33" t="n">
        <v>43906</v>
      </c>
      <c r="I12" s="34" t="n">
        <v>44074</v>
      </c>
      <c r="J12" s="34" t="n">
        <v>44074</v>
      </c>
      <c r="K12" s="32" t="n">
        <f aca="false">31-15</f>
        <v>16</v>
      </c>
      <c r="L12" s="35" t="n">
        <v>168</v>
      </c>
      <c r="M12" s="36" t="n">
        <f aca="false">+K12*L12</f>
        <v>2688</v>
      </c>
      <c r="N12" s="36" t="n">
        <v>2604</v>
      </c>
      <c r="O12" s="32" t="n">
        <v>30</v>
      </c>
      <c r="P12" s="35" t="n">
        <v>173.6</v>
      </c>
      <c r="Q12" s="37" t="n">
        <f aca="false">+O12*P12</f>
        <v>5208</v>
      </c>
      <c r="R12" s="37" t="n">
        <v>5208</v>
      </c>
      <c r="S12" s="38" t="n">
        <v>31</v>
      </c>
      <c r="T12" s="35" t="n">
        <v>168</v>
      </c>
      <c r="U12" s="39" t="n">
        <f aca="false">+S12*T12</f>
        <v>5208</v>
      </c>
      <c r="V12" s="39" t="n">
        <v>5208</v>
      </c>
      <c r="W12" s="38" t="n">
        <v>30</v>
      </c>
      <c r="X12" s="35" t="n">
        <v>173.6</v>
      </c>
      <c r="Y12" s="40" t="n">
        <f aca="false">+W12*X12</f>
        <v>5208</v>
      </c>
      <c r="Z12" s="40" t="n">
        <v>5208</v>
      </c>
      <c r="AA12" s="38" t="n">
        <v>31</v>
      </c>
      <c r="AB12" s="35" t="n">
        <v>168</v>
      </c>
      <c r="AC12" s="41" t="n">
        <f aca="false">+AA12*AB12</f>
        <v>5208</v>
      </c>
      <c r="AD12" s="41" t="n">
        <v>5208</v>
      </c>
      <c r="AE12" s="38" t="n">
        <v>31</v>
      </c>
      <c r="AF12" s="35" t="n">
        <v>168</v>
      </c>
      <c r="AG12" s="42" t="n">
        <f aca="false">+AE12*AF12</f>
        <v>5208</v>
      </c>
      <c r="AH12" s="42" t="n">
        <v>5208</v>
      </c>
      <c r="AI12" s="59" t="n">
        <v>0</v>
      </c>
      <c r="AJ12" s="35"/>
      <c r="AK12" s="52"/>
      <c r="AL12" s="52"/>
      <c r="AM12" s="51" t="n">
        <v>0</v>
      </c>
      <c r="AN12" s="35"/>
      <c r="AO12" s="52"/>
      <c r="AP12" s="52"/>
      <c r="AQ12" s="53" t="n">
        <v>0</v>
      </c>
      <c r="AR12" s="54"/>
      <c r="AS12" s="54"/>
      <c r="AT12" s="54"/>
      <c r="AU12" s="53" t="n">
        <v>0</v>
      </c>
      <c r="AV12" s="35"/>
      <c r="AW12" s="52"/>
      <c r="AX12" s="54"/>
      <c r="AY12" s="0"/>
      <c r="AZ12" s="55" t="s">
        <v>80</v>
      </c>
      <c r="BA12" s="58" t="n">
        <v>44089</v>
      </c>
      <c r="BB12" s="50" t="n">
        <v>31248</v>
      </c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true" outlineLevel="0" collapsed="false">
      <c r="A13" s="32" t="s">
        <v>55</v>
      </c>
      <c r="B13" s="32" t="s">
        <v>56</v>
      </c>
      <c r="C13" s="32" t="s">
        <v>85</v>
      </c>
      <c r="D13" s="32" t="s">
        <v>86</v>
      </c>
      <c r="E13" s="32" t="s">
        <v>65</v>
      </c>
      <c r="F13" s="32" t="s">
        <v>60</v>
      </c>
      <c r="G13" s="32" t="s">
        <v>61</v>
      </c>
      <c r="H13" s="33" t="n">
        <v>43907</v>
      </c>
      <c r="I13" s="34" t="n">
        <v>44090</v>
      </c>
      <c r="J13" s="34" t="n">
        <v>44205</v>
      </c>
      <c r="K13" s="32" t="n">
        <f aca="false">31-16</f>
        <v>15</v>
      </c>
      <c r="L13" s="35" t="n">
        <v>168</v>
      </c>
      <c r="M13" s="36" t="n">
        <f aca="false">+K13*L13</f>
        <v>2520</v>
      </c>
      <c r="N13" s="36" t="n">
        <v>2430.4</v>
      </c>
      <c r="O13" s="32" t="n">
        <v>30</v>
      </c>
      <c r="P13" s="35" t="n">
        <v>173.6</v>
      </c>
      <c r="Q13" s="37" t="n">
        <f aca="false">+O13*P13</f>
        <v>5208</v>
      </c>
      <c r="R13" s="37" t="n">
        <v>5208</v>
      </c>
      <c r="S13" s="38" t="n">
        <v>31</v>
      </c>
      <c r="T13" s="35" t="n">
        <v>168</v>
      </c>
      <c r="U13" s="39" t="n">
        <f aca="false">+S13*T13</f>
        <v>5208</v>
      </c>
      <c r="V13" s="39" t="n">
        <v>5208</v>
      </c>
      <c r="W13" s="38" t="n">
        <v>30</v>
      </c>
      <c r="X13" s="35" t="n">
        <v>173.6</v>
      </c>
      <c r="Y13" s="40" t="n">
        <f aca="false">+W13*X13</f>
        <v>5208</v>
      </c>
      <c r="Z13" s="40" t="n">
        <v>5208</v>
      </c>
      <c r="AA13" s="38" t="n">
        <v>31</v>
      </c>
      <c r="AB13" s="35" t="n">
        <v>168</v>
      </c>
      <c r="AC13" s="41" t="n">
        <f aca="false">+AA13*AB13</f>
        <v>5208</v>
      </c>
      <c r="AD13" s="41" t="n">
        <v>5208</v>
      </c>
      <c r="AE13" s="38" t="n">
        <v>31</v>
      </c>
      <c r="AF13" s="35" t="n">
        <v>168</v>
      </c>
      <c r="AG13" s="42" t="n">
        <f aca="false">+AE13*AF13</f>
        <v>5208</v>
      </c>
      <c r="AH13" s="42" t="n">
        <v>5208</v>
      </c>
      <c r="AI13" s="43" t="n">
        <v>30</v>
      </c>
      <c r="AJ13" s="35" t="n">
        <v>173.6</v>
      </c>
      <c r="AK13" s="44" t="n">
        <f aca="false">+AI13*AJ13</f>
        <v>5208</v>
      </c>
      <c r="AL13" s="44"/>
      <c r="AM13" s="38" t="n">
        <v>31</v>
      </c>
      <c r="AN13" s="35" t="n">
        <v>168</v>
      </c>
      <c r="AO13" s="45" t="n">
        <f aca="false">+AM13*AN13</f>
        <v>5208</v>
      </c>
      <c r="AP13" s="45"/>
      <c r="AQ13" s="46" t="n">
        <v>30</v>
      </c>
      <c r="AR13" s="35" t="n">
        <v>173.6</v>
      </c>
      <c r="AS13" s="37" t="n">
        <f aca="false">+AQ13*AR13</f>
        <v>5208</v>
      </c>
      <c r="AT13" s="47"/>
      <c r="AU13" s="46" t="n">
        <v>31</v>
      </c>
      <c r="AV13" s="35" t="n">
        <v>168</v>
      </c>
      <c r="AW13" s="48" t="n">
        <f aca="false">+AU13*AV13</f>
        <v>5208</v>
      </c>
      <c r="AX13" s="49"/>
      <c r="AY13" s="58" t="n">
        <v>44257</v>
      </c>
      <c r="AZ13" s="55" t="s">
        <v>80</v>
      </c>
      <c r="BA13" s="0"/>
      <c r="BB13" s="50" t="n">
        <v>31248</v>
      </c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true" outlineLevel="0" collapsed="false">
      <c r="A14" s="32" t="s">
        <v>87</v>
      </c>
      <c r="B14" s="32" t="s">
        <v>56</v>
      </c>
      <c r="C14" s="32" t="s">
        <v>88</v>
      </c>
      <c r="D14" s="32" t="s">
        <v>89</v>
      </c>
      <c r="E14" s="32" t="s">
        <v>90</v>
      </c>
      <c r="F14" s="32" t="s">
        <v>60</v>
      </c>
      <c r="G14" s="32" t="s">
        <v>61</v>
      </c>
      <c r="H14" s="33" t="n">
        <v>44186</v>
      </c>
      <c r="I14" s="34" t="n">
        <v>44367</v>
      </c>
      <c r="J14" s="34" t="n">
        <v>44367</v>
      </c>
      <c r="K14" s="32"/>
      <c r="L14" s="35"/>
      <c r="M14" s="52"/>
      <c r="N14" s="52"/>
      <c r="O14" s="32"/>
      <c r="P14" s="35"/>
      <c r="Q14" s="52"/>
      <c r="R14" s="52"/>
      <c r="S14" s="38"/>
      <c r="T14" s="35"/>
      <c r="U14" s="52"/>
      <c r="V14" s="52"/>
      <c r="W14" s="38"/>
      <c r="X14" s="35"/>
      <c r="Y14" s="52"/>
      <c r="Z14" s="52"/>
      <c r="AA14" s="38"/>
      <c r="AB14" s="35"/>
      <c r="AC14" s="52"/>
      <c r="AD14" s="52"/>
      <c r="AE14" s="38"/>
      <c r="AF14" s="35"/>
      <c r="AG14" s="52"/>
      <c r="AH14" s="52"/>
      <c r="AI14" s="43"/>
      <c r="AJ14" s="35"/>
      <c r="AK14" s="52"/>
      <c r="AL14" s="52"/>
      <c r="AM14" s="38"/>
      <c r="AN14" s="35"/>
      <c r="AO14" s="52"/>
      <c r="AP14" s="52"/>
      <c r="AQ14" s="46"/>
      <c r="AR14" s="35"/>
      <c r="AS14" s="52"/>
      <c r="AT14" s="54"/>
      <c r="AU14" s="46" t="n">
        <v>11</v>
      </c>
      <c r="AV14" s="35" t="n">
        <v>168</v>
      </c>
      <c r="AW14" s="48" t="n">
        <f aca="false">+AU14*AV14</f>
        <v>1848</v>
      </c>
      <c r="AX14" s="49"/>
      <c r="AY14" s="0"/>
      <c r="AZ14" s="0"/>
      <c r="BA14" s="0"/>
      <c r="BB14" s="50" t="n">
        <v>31248</v>
      </c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true" outlineLevel="0" collapsed="false">
      <c r="A15" s="32" t="s">
        <v>55</v>
      </c>
      <c r="B15" s="32" t="s">
        <v>67</v>
      </c>
      <c r="C15" s="32" t="s">
        <v>91</v>
      </c>
      <c r="D15" s="32" t="s">
        <v>92</v>
      </c>
      <c r="E15" s="32" t="s">
        <v>93</v>
      </c>
      <c r="F15" s="32" t="s">
        <v>60</v>
      </c>
      <c r="G15" s="32" t="s">
        <v>61</v>
      </c>
      <c r="H15" s="33" t="n">
        <v>43896</v>
      </c>
      <c r="I15" s="34" t="n">
        <v>44260</v>
      </c>
      <c r="J15" s="34" t="n">
        <v>44209</v>
      </c>
      <c r="K15" s="32" t="n">
        <f aca="false">31-5</f>
        <v>26</v>
      </c>
      <c r="L15" s="35" t="n">
        <v>168</v>
      </c>
      <c r="M15" s="36" t="n">
        <f aca="false">+K15*L15</f>
        <v>4368</v>
      </c>
      <c r="N15" s="36" t="n">
        <v>4375</v>
      </c>
      <c r="O15" s="32" t="n">
        <v>30</v>
      </c>
      <c r="P15" s="35" t="n">
        <v>173.6</v>
      </c>
      <c r="Q15" s="37" t="n">
        <f aca="false">+O15*P15</f>
        <v>5208</v>
      </c>
      <c r="R15" s="37" t="n">
        <v>5250</v>
      </c>
      <c r="S15" s="38" t="n">
        <v>31</v>
      </c>
      <c r="T15" s="35" t="n">
        <v>168</v>
      </c>
      <c r="U15" s="39" t="n">
        <f aca="false">+S15*T15</f>
        <v>5208</v>
      </c>
      <c r="V15" s="39" t="n">
        <v>4957</v>
      </c>
      <c r="W15" s="38" t="n">
        <v>30</v>
      </c>
      <c r="X15" s="35" t="n">
        <v>173.6</v>
      </c>
      <c r="Y15" s="40" t="n">
        <f aca="false">+W15*X15</f>
        <v>5208</v>
      </c>
      <c r="Z15" s="40" t="n">
        <v>4861</v>
      </c>
      <c r="AA15" s="38" t="n">
        <v>31</v>
      </c>
      <c r="AB15" s="35" t="n">
        <v>168</v>
      </c>
      <c r="AC15" s="41" t="n">
        <f aca="false">+AA15*AB15</f>
        <v>5208</v>
      </c>
      <c r="AD15" s="41" t="n">
        <v>4687</v>
      </c>
      <c r="AE15" s="38" t="n">
        <v>31</v>
      </c>
      <c r="AF15" s="35" t="n">
        <v>168</v>
      </c>
      <c r="AG15" s="42" t="n">
        <f aca="false">+AE15*AF15</f>
        <v>5208</v>
      </c>
      <c r="AH15" s="42" t="n">
        <v>5208</v>
      </c>
      <c r="AI15" s="43" t="n">
        <v>30</v>
      </c>
      <c r="AJ15" s="35" t="n">
        <v>173.6</v>
      </c>
      <c r="AK15" s="44" t="n">
        <f aca="false">+AI15*AJ15</f>
        <v>5208</v>
      </c>
      <c r="AL15" s="44" t="n">
        <v>5208</v>
      </c>
      <c r="AM15" s="38" t="n">
        <v>31</v>
      </c>
      <c r="AN15" s="35" t="n">
        <v>168</v>
      </c>
      <c r="AO15" s="45" t="n">
        <f aca="false">+AM15*AN15</f>
        <v>5208</v>
      </c>
      <c r="AP15" s="45"/>
      <c r="AQ15" s="46" t="n">
        <v>30</v>
      </c>
      <c r="AR15" s="35" t="n">
        <v>173.6</v>
      </c>
      <c r="AS15" s="37" t="n">
        <f aca="false">+AQ15*AR15</f>
        <v>5208</v>
      </c>
      <c r="AT15" s="37"/>
      <c r="AU15" s="46" t="n">
        <v>31</v>
      </c>
      <c r="AV15" s="35" t="n">
        <v>168</v>
      </c>
      <c r="AW15" s="48" t="n">
        <f aca="false">+AU15*AV15</f>
        <v>5208</v>
      </c>
      <c r="AX15" s="48"/>
      <c r="AY15" s="58"/>
      <c r="AZ15" s="55" t="s">
        <v>80</v>
      </c>
      <c r="BA15" s="58" t="n">
        <v>44260</v>
      </c>
      <c r="BB15" s="50" t="n">
        <v>31248</v>
      </c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true" outlineLevel="0" collapsed="false">
      <c r="A16" s="32" t="s">
        <v>55</v>
      </c>
      <c r="B16" s="32" t="s">
        <v>56</v>
      </c>
      <c r="C16" s="32" t="s">
        <v>94</v>
      </c>
      <c r="D16" s="32" t="s">
        <v>95</v>
      </c>
      <c r="E16" s="32" t="s">
        <v>96</v>
      </c>
      <c r="F16" s="32" t="s">
        <v>60</v>
      </c>
      <c r="G16" s="32" t="s">
        <v>61</v>
      </c>
      <c r="H16" s="33" t="n">
        <v>43910</v>
      </c>
      <c r="I16" s="34" t="n">
        <v>44093</v>
      </c>
      <c r="J16" s="34" t="n">
        <v>44257</v>
      </c>
      <c r="K16" s="32" t="n">
        <f aca="false">31-19</f>
        <v>12</v>
      </c>
      <c r="L16" s="35" t="n">
        <v>168</v>
      </c>
      <c r="M16" s="36" t="n">
        <f aca="false">+K16*L16</f>
        <v>2016</v>
      </c>
      <c r="N16" s="36"/>
      <c r="O16" s="32" t="n">
        <v>30</v>
      </c>
      <c r="P16" s="35" t="n">
        <v>173.6</v>
      </c>
      <c r="Q16" s="37" t="n">
        <f aca="false">+O16*P16</f>
        <v>5208</v>
      </c>
      <c r="R16" s="37" t="n">
        <v>4340</v>
      </c>
      <c r="S16" s="38" t="n">
        <v>31</v>
      </c>
      <c r="T16" s="35" t="n">
        <v>168</v>
      </c>
      <c r="U16" s="39" t="n">
        <f aca="false">+S16*T16</f>
        <v>5208</v>
      </c>
      <c r="V16" s="39" t="n">
        <v>5208</v>
      </c>
      <c r="W16" s="38" t="n">
        <v>30</v>
      </c>
      <c r="X16" s="35" t="n">
        <v>173.6</v>
      </c>
      <c r="Y16" s="40" t="n">
        <f aca="false">+W16*X16</f>
        <v>5208</v>
      </c>
      <c r="Z16" s="40" t="n">
        <v>5208</v>
      </c>
      <c r="AA16" s="38" t="n">
        <v>31</v>
      </c>
      <c r="AB16" s="35" t="n">
        <v>168</v>
      </c>
      <c r="AC16" s="41" t="n">
        <f aca="false">+AA16*AB16</f>
        <v>5208</v>
      </c>
      <c r="AD16" s="41" t="n">
        <v>5208</v>
      </c>
      <c r="AE16" s="38" t="n">
        <v>31</v>
      </c>
      <c r="AF16" s="35" t="n">
        <v>168</v>
      </c>
      <c r="AG16" s="42" t="n">
        <f aca="false">+AE16*AF16</f>
        <v>5208</v>
      </c>
      <c r="AH16" s="42" t="n">
        <v>5208</v>
      </c>
      <c r="AI16" s="43" t="n">
        <v>30</v>
      </c>
      <c r="AJ16" s="35" t="n">
        <v>173.6</v>
      </c>
      <c r="AK16" s="44" t="n">
        <f aca="false">+AI16*AJ16</f>
        <v>5208</v>
      </c>
      <c r="AL16" s="44" t="n">
        <v>5208</v>
      </c>
      <c r="AM16" s="38" t="n">
        <v>31</v>
      </c>
      <c r="AN16" s="35" t="n">
        <v>168</v>
      </c>
      <c r="AO16" s="45" t="n">
        <f aca="false">+AM16*AN16</f>
        <v>5208</v>
      </c>
      <c r="AP16" s="45" t="n">
        <v>3472</v>
      </c>
      <c r="AQ16" s="46" t="n">
        <v>30</v>
      </c>
      <c r="AR16" s="35" t="n">
        <v>173.6</v>
      </c>
      <c r="AS16" s="37" t="n">
        <f aca="false">+AQ16*AR16</f>
        <v>5208</v>
      </c>
      <c r="AT16" s="47"/>
      <c r="AU16" s="46" t="n">
        <v>31</v>
      </c>
      <c r="AV16" s="35" t="n">
        <v>168</v>
      </c>
      <c r="AW16" s="48" t="n">
        <f aca="false">+AU16*AV16</f>
        <v>5208</v>
      </c>
      <c r="AX16" s="49"/>
      <c r="AY16" s="0"/>
      <c r="AZ16" s="0"/>
      <c r="BA16" s="0"/>
      <c r="BB16" s="50" t="n">
        <v>31248</v>
      </c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" hidden="false" customHeight="true" outlineLevel="0" collapsed="false">
      <c r="A17" s="32" t="s">
        <v>55</v>
      </c>
      <c r="B17" s="32" t="s">
        <v>97</v>
      </c>
      <c r="C17" s="32" t="s">
        <v>98</v>
      </c>
      <c r="D17" s="32" t="s">
        <v>99</v>
      </c>
      <c r="E17" s="32" t="s">
        <v>96</v>
      </c>
      <c r="F17" s="32" t="s">
        <v>60</v>
      </c>
      <c r="G17" s="32" t="s">
        <v>61</v>
      </c>
      <c r="H17" s="33" t="n">
        <v>43906</v>
      </c>
      <c r="I17" s="34" t="n">
        <v>44031</v>
      </c>
      <c r="J17" s="34" t="n">
        <v>44031</v>
      </c>
      <c r="K17" s="32" t="n">
        <f aca="false">31-15</f>
        <v>16</v>
      </c>
      <c r="L17" s="35" t="n">
        <v>168</v>
      </c>
      <c r="M17" s="36" t="n">
        <f aca="false">+K17*L17</f>
        <v>2688</v>
      </c>
      <c r="N17" s="36" t="n">
        <v>2520</v>
      </c>
      <c r="O17" s="32" t="n">
        <v>30</v>
      </c>
      <c r="P17" s="35" t="n">
        <v>173.6</v>
      </c>
      <c r="Q17" s="37" t="n">
        <f aca="false">+O17*P17</f>
        <v>5208</v>
      </c>
      <c r="R17" s="37" t="n">
        <v>5208</v>
      </c>
      <c r="S17" s="38" t="n">
        <v>31</v>
      </c>
      <c r="T17" s="35" t="n">
        <v>168</v>
      </c>
      <c r="U17" s="39" t="n">
        <f aca="false">+S17*T17</f>
        <v>5208</v>
      </c>
      <c r="V17" s="39" t="n">
        <v>5208</v>
      </c>
      <c r="W17" s="38" t="n">
        <v>30</v>
      </c>
      <c r="X17" s="35" t="n">
        <v>173.6</v>
      </c>
      <c r="Y17" s="40" t="n">
        <f aca="false">+W17*X17</f>
        <v>5208</v>
      </c>
      <c r="Z17" s="40" t="n">
        <v>5208</v>
      </c>
      <c r="AA17" s="38" t="n">
        <v>19</v>
      </c>
      <c r="AB17" s="35" t="n">
        <v>168</v>
      </c>
      <c r="AC17" s="41" t="n">
        <f aca="false">+AA17*AB17</f>
        <v>3192</v>
      </c>
      <c r="AD17" s="41" t="n">
        <v>868</v>
      </c>
      <c r="AE17" s="51" t="n">
        <v>0</v>
      </c>
      <c r="AF17" s="35"/>
      <c r="AG17" s="52"/>
      <c r="AH17" s="52"/>
      <c r="AI17" s="59" t="n">
        <v>0</v>
      </c>
      <c r="AJ17" s="35"/>
      <c r="AK17" s="52"/>
      <c r="AL17" s="52"/>
      <c r="AM17" s="51" t="n">
        <v>0</v>
      </c>
      <c r="AN17" s="35"/>
      <c r="AO17" s="52"/>
      <c r="AP17" s="52"/>
      <c r="AQ17" s="53" t="n">
        <v>0</v>
      </c>
      <c r="AR17" s="54"/>
      <c r="AS17" s="54"/>
      <c r="AT17" s="54"/>
      <c r="AU17" s="53" t="n">
        <v>0</v>
      </c>
      <c r="AV17" s="35"/>
      <c r="AW17" s="52"/>
      <c r="AX17" s="54"/>
      <c r="AY17" s="58"/>
      <c r="AZ17" s="55" t="s">
        <v>80</v>
      </c>
      <c r="BA17" s="58" t="n">
        <v>44089</v>
      </c>
      <c r="BB17" s="50" t="n">
        <v>31248</v>
      </c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true" outlineLevel="0" collapsed="false">
      <c r="A18" s="32" t="s">
        <v>55</v>
      </c>
      <c r="B18" s="32" t="s">
        <v>67</v>
      </c>
      <c r="C18" s="32" t="s">
        <v>70</v>
      </c>
      <c r="D18" s="32" t="s">
        <v>100</v>
      </c>
      <c r="E18" s="32" t="s">
        <v>59</v>
      </c>
      <c r="F18" s="32" t="s">
        <v>60</v>
      </c>
      <c r="G18" s="32" t="s">
        <v>61</v>
      </c>
      <c r="H18" s="33" t="n">
        <v>43896</v>
      </c>
      <c r="I18" s="34" t="n">
        <v>44165</v>
      </c>
      <c r="J18" s="34" t="n">
        <v>44165</v>
      </c>
      <c r="K18" s="32" t="n">
        <f aca="false">31-5</f>
        <v>26</v>
      </c>
      <c r="L18" s="35" t="n">
        <v>168</v>
      </c>
      <c r="M18" s="36" t="n">
        <f aca="false">+K18*L18</f>
        <v>4368</v>
      </c>
      <c r="N18" s="36" t="n">
        <v>4375</v>
      </c>
      <c r="O18" s="32" t="n">
        <v>30</v>
      </c>
      <c r="P18" s="35" t="n">
        <v>173.6</v>
      </c>
      <c r="Q18" s="37" t="n">
        <f aca="false">+O18*P18</f>
        <v>5208</v>
      </c>
      <c r="R18" s="37" t="n">
        <v>5208</v>
      </c>
      <c r="S18" s="38" t="n">
        <v>31</v>
      </c>
      <c r="T18" s="35" t="n">
        <v>168</v>
      </c>
      <c r="U18" s="39" t="n">
        <f aca="false">+S18*T18</f>
        <v>5208</v>
      </c>
      <c r="V18" s="39" t="n">
        <v>5208</v>
      </c>
      <c r="W18" s="38" t="n">
        <v>30</v>
      </c>
      <c r="X18" s="35" t="n">
        <v>173.6</v>
      </c>
      <c r="Y18" s="40" t="n">
        <f aca="false">+W18*X18</f>
        <v>5208</v>
      </c>
      <c r="Z18" s="40" t="n">
        <v>4957</v>
      </c>
      <c r="AA18" s="38" t="n">
        <v>31</v>
      </c>
      <c r="AB18" s="35" t="n">
        <v>168</v>
      </c>
      <c r="AC18" s="41" t="n">
        <f aca="false">+AA18*AB18</f>
        <v>5208</v>
      </c>
      <c r="AD18" s="41" t="n">
        <v>5382</v>
      </c>
      <c r="AE18" s="38" t="n">
        <v>31</v>
      </c>
      <c r="AF18" s="35" t="n">
        <v>168</v>
      </c>
      <c r="AG18" s="42" t="n">
        <f aca="false">+AE18*AF18</f>
        <v>5208</v>
      </c>
      <c r="AH18" s="42" t="n">
        <v>5208</v>
      </c>
      <c r="AI18" s="43" t="n">
        <v>30</v>
      </c>
      <c r="AJ18" s="35" t="n">
        <v>173.6</v>
      </c>
      <c r="AK18" s="44" t="n">
        <f aca="false">+AI18*AJ18</f>
        <v>5208</v>
      </c>
      <c r="AL18" s="44" t="n">
        <v>5208</v>
      </c>
      <c r="AM18" s="38" t="n">
        <v>31</v>
      </c>
      <c r="AN18" s="35" t="n">
        <v>168</v>
      </c>
      <c r="AO18" s="45" t="n">
        <f aca="false">+AM18*AN18</f>
        <v>5208</v>
      </c>
      <c r="AP18" s="45" t="n">
        <v>5208</v>
      </c>
      <c r="AQ18" s="46" t="n">
        <v>30</v>
      </c>
      <c r="AR18" s="35" t="n">
        <v>173.6</v>
      </c>
      <c r="AS18" s="37" t="n">
        <f aca="false">+AQ18*AR18</f>
        <v>5208</v>
      </c>
      <c r="AT18" s="37"/>
      <c r="AU18" s="53" t="n">
        <v>0</v>
      </c>
      <c r="AV18" s="35"/>
      <c r="AW18" s="52"/>
      <c r="AX18" s="52"/>
      <c r="AY18" s="57" t="s">
        <v>79</v>
      </c>
      <c r="AZ18" s="0"/>
      <c r="BA18" s="58" t="n">
        <v>44260</v>
      </c>
      <c r="BB18" s="50" t="n">
        <v>31248</v>
      </c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true" outlineLevel="0" collapsed="false">
      <c r="A19" s="32" t="s">
        <v>55</v>
      </c>
      <c r="B19" s="32" t="s">
        <v>56</v>
      </c>
      <c r="C19" s="32" t="s">
        <v>101</v>
      </c>
      <c r="D19" s="32" t="s">
        <v>102</v>
      </c>
      <c r="E19" s="32" t="s">
        <v>65</v>
      </c>
      <c r="F19" s="32" t="s">
        <v>60</v>
      </c>
      <c r="G19" s="32" t="s">
        <v>61</v>
      </c>
      <c r="H19" s="33" t="n">
        <v>43910</v>
      </c>
      <c r="I19" s="34" t="n">
        <v>44093</v>
      </c>
      <c r="J19" s="34" t="n">
        <v>44217</v>
      </c>
      <c r="K19" s="32" t="n">
        <f aca="false">31-16</f>
        <v>15</v>
      </c>
      <c r="L19" s="35" t="n">
        <v>168</v>
      </c>
      <c r="M19" s="36" t="n">
        <f aca="false">+K19*L19</f>
        <v>2520</v>
      </c>
      <c r="N19" s="36"/>
      <c r="O19" s="32" t="n">
        <v>30</v>
      </c>
      <c r="P19" s="35" t="n">
        <v>173.6</v>
      </c>
      <c r="Q19" s="37" t="n">
        <f aca="false">+O19*P19</f>
        <v>5208</v>
      </c>
      <c r="R19" s="37" t="n">
        <v>4340</v>
      </c>
      <c r="S19" s="38" t="n">
        <v>31</v>
      </c>
      <c r="T19" s="35" t="n">
        <v>168</v>
      </c>
      <c r="U19" s="39" t="n">
        <f aca="false">+S19*T19</f>
        <v>5208</v>
      </c>
      <c r="V19" s="39" t="n">
        <v>5208</v>
      </c>
      <c r="W19" s="38" t="n">
        <v>30</v>
      </c>
      <c r="X19" s="35" t="n">
        <v>173.6</v>
      </c>
      <c r="Y19" s="40" t="n">
        <f aca="false">+W19*X19</f>
        <v>5208</v>
      </c>
      <c r="Z19" s="40" t="n">
        <v>5208</v>
      </c>
      <c r="AA19" s="38" t="n">
        <v>31</v>
      </c>
      <c r="AB19" s="35" t="n">
        <v>168</v>
      </c>
      <c r="AC19" s="41" t="n">
        <f aca="false">+AA19*AB19</f>
        <v>5208</v>
      </c>
      <c r="AD19" s="41" t="n">
        <v>5208</v>
      </c>
      <c r="AE19" s="38" t="n">
        <v>31</v>
      </c>
      <c r="AF19" s="35" t="n">
        <v>168</v>
      </c>
      <c r="AG19" s="42" t="n">
        <f aca="false">+AE19*AF19</f>
        <v>5208</v>
      </c>
      <c r="AH19" s="42"/>
      <c r="AI19" s="43" t="n">
        <v>30</v>
      </c>
      <c r="AJ19" s="35" t="n">
        <v>173.6</v>
      </c>
      <c r="AK19" s="44" t="n">
        <f aca="false">+AI19*AJ19</f>
        <v>5208</v>
      </c>
      <c r="AL19" s="44"/>
      <c r="AM19" s="38" t="n">
        <v>31</v>
      </c>
      <c r="AN19" s="35" t="n">
        <v>168</v>
      </c>
      <c r="AO19" s="45" t="n">
        <f aca="false">+AM19*AN19</f>
        <v>5208</v>
      </c>
      <c r="AP19" s="45"/>
      <c r="AQ19" s="46" t="n">
        <v>30</v>
      </c>
      <c r="AR19" s="35" t="n">
        <v>173.6</v>
      </c>
      <c r="AS19" s="37" t="n">
        <f aca="false">+AQ19*AR19</f>
        <v>5208</v>
      </c>
      <c r="AT19" s="47"/>
      <c r="AU19" s="46" t="n">
        <v>31</v>
      </c>
      <c r="AV19" s="35" t="n">
        <v>168</v>
      </c>
      <c r="AW19" s="48" t="n">
        <f aca="false">+AU19*AV19</f>
        <v>5208</v>
      </c>
      <c r="AX19" s="49"/>
      <c r="AY19" s="0"/>
      <c r="AZ19" s="55" t="s">
        <v>80</v>
      </c>
      <c r="BA19" s="58" t="n">
        <v>44257</v>
      </c>
      <c r="BB19" s="50" t="n">
        <v>31248</v>
      </c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true" outlineLevel="0" collapsed="false">
      <c r="A20" s="32" t="s">
        <v>55</v>
      </c>
      <c r="B20" s="32" t="s">
        <v>56</v>
      </c>
      <c r="C20" s="32" t="s">
        <v>103</v>
      </c>
      <c r="D20" s="32" t="s">
        <v>104</v>
      </c>
      <c r="E20" s="32" t="s">
        <v>105</v>
      </c>
      <c r="F20" s="32" t="s">
        <v>60</v>
      </c>
      <c r="G20" s="32" t="s">
        <v>61</v>
      </c>
      <c r="H20" s="33" t="n">
        <v>43907</v>
      </c>
      <c r="I20" s="34" t="n">
        <v>44090</v>
      </c>
      <c r="J20" s="34" t="n">
        <v>44257</v>
      </c>
      <c r="K20" s="32" t="n">
        <f aca="false">31-16</f>
        <v>15</v>
      </c>
      <c r="L20" s="35" t="n">
        <v>168</v>
      </c>
      <c r="M20" s="36" t="n">
        <f aca="false">+K20*L20</f>
        <v>2520</v>
      </c>
      <c r="N20" s="36" t="n">
        <v>2604</v>
      </c>
      <c r="O20" s="32" t="n">
        <v>30</v>
      </c>
      <c r="P20" s="35" t="n">
        <v>173.6</v>
      </c>
      <c r="Q20" s="37" t="n">
        <f aca="false">+O20*P20</f>
        <v>5208</v>
      </c>
      <c r="R20" s="37" t="n">
        <v>5208</v>
      </c>
      <c r="S20" s="38" t="n">
        <v>31</v>
      </c>
      <c r="T20" s="35" t="n">
        <v>168</v>
      </c>
      <c r="U20" s="39" t="n">
        <f aca="false">+S20*T20</f>
        <v>5208</v>
      </c>
      <c r="V20" s="39" t="n">
        <v>5208</v>
      </c>
      <c r="W20" s="38" t="n">
        <v>30</v>
      </c>
      <c r="X20" s="35" t="n">
        <v>173.6</v>
      </c>
      <c r="Y20" s="40" t="n">
        <f aca="false">+W20*X20</f>
        <v>5208</v>
      </c>
      <c r="Z20" s="40" t="n">
        <v>5208</v>
      </c>
      <c r="AA20" s="38" t="n">
        <v>31</v>
      </c>
      <c r="AB20" s="35" t="n">
        <v>168</v>
      </c>
      <c r="AC20" s="41" t="n">
        <f aca="false">+AA20*AB20</f>
        <v>5208</v>
      </c>
      <c r="AD20" s="41" t="n">
        <v>5208</v>
      </c>
      <c r="AE20" s="38" t="n">
        <v>31</v>
      </c>
      <c r="AF20" s="35" t="n">
        <v>168</v>
      </c>
      <c r="AG20" s="42" t="n">
        <f aca="false">+AE20*AF20</f>
        <v>5208</v>
      </c>
      <c r="AH20" s="42" t="n">
        <v>5208</v>
      </c>
      <c r="AI20" s="43" t="n">
        <v>16</v>
      </c>
      <c r="AJ20" s="35" t="n">
        <v>173.6</v>
      </c>
      <c r="AK20" s="44" t="n">
        <f aca="false">+AI20*AJ20</f>
        <v>2777.6</v>
      </c>
      <c r="AL20" s="44" t="n">
        <v>5208</v>
      </c>
      <c r="AM20" s="38" t="n">
        <v>31</v>
      </c>
      <c r="AN20" s="35" t="n">
        <v>168</v>
      </c>
      <c r="AO20" s="45" t="n">
        <f aca="false">+AM20*AN20</f>
        <v>5208</v>
      </c>
      <c r="AP20" s="45" t="n">
        <v>5208</v>
      </c>
      <c r="AQ20" s="53" t="n">
        <v>0</v>
      </c>
      <c r="AR20" s="54"/>
      <c r="AS20" s="54"/>
      <c r="AT20" s="54"/>
      <c r="AU20" s="53" t="n">
        <v>0</v>
      </c>
      <c r="AV20" s="35"/>
      <c r="AW20" s="52"/>
      <c r="AX20" s="54"/>
      <c r="AY20" s="57" t="s">
        <v>106</v>
      </c>
      <c r="AZ20" s="0"/>
      <c r="BA20" s="0"/>
      <c r="BB20" s="50" t="n">
        <v>31248</v>
      </c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true" outlineLevel="0" collapsed="false">
      <c r="A21" s="32" t="s">
        <v>55</v>
      </c>
      <c r="B21" s="32" t="s">
        <v>56</v>
      </c>
      <c r="C21" s="32" t="s">
        <v>107</v>
      </c>
      <c r="D21" s="32" t="s">
        <v>108</v>
      </c>
      <c r="E21" s="32" t="s">
        <v>105</v>
      </c>
      <c r="F21" s="32" t="s">
        <v>60</v>
      </c>
      <c r="G21" s="32" t="s">
        <v>61</v>
      </c>
      <c r="H21" s="33" t="n">
        <v>43907</v>
      </c>
      <c r="I21" s="34" t="n">
        <v>44090</v>
      </c>
      <c r="J21" s="34" t="n">
        <v>44119</v>
      </c>
      <c r="K21" s="32" t="n">
        <f aca="false">31-16</f>
        <v>15</v>
      </c>
      <c r="L21" s="35" t="n">
        <v>168</v>
      </c>
      <c r="M21" s="36" t="n">
        <f aca="false">+K21*L21</f>
        <v>2520</v>
      </c>
      <c r="N21" s="36" t="n">
        <v>2604</v>
      </c>
      <c r="O21" s="32" t="n">
        <v>30</v>
      </c>
      <c r="P21" s="35" t="n">
        <v>173.6</v>
      </c>
      <c r="Q21" s="37" t="n">
        <f aca="false">+O21*P21</f>
        <v>5208</v>
      </c>
      <c r="R21" s="37" t="n">
        <v>5208</v>
      </c>
      <c r="S21" s="38" t="n">
        <v>31</v>
      </c>
      <c r="T21" s="35" t="n">
        <v>168</v>
      </c>
      <c r="U21" s="39" t="n">
        <f aca="false">+S21*T21</f>
        <v>5208</v>
      </c>
      <c r="V21" s="39" t="n">
        <v>5208</v>
      </c>
      <c r="W21" s="38" t="n">
        <v>30</v>
      </c>
      <c r="X21" s="35" t="n">
        <v>173.6</v>
      </c>
      <c r="Y21" s="40" t="n">
        <f aca="false">+W21*X21</f>
        <v>5208</v>
      </c>
      <c r="Z21" s="40" t="n">
        <v>5208</v>
      </c>
      <c r="AA21" s="38" t="n">
        <v>31</v>
      </c>
      <c r="AB21" s="35" t="n">
        <v>168</v>
      </c>
      <c r="AC21" s="41" t="n">
        <f aca="false">+AA21*AB21</f>
        <v>5208</v>
      </c>
      <c r="AD21" s="41" t="n">
        <v>5208</v>
      </c>
      <c r="AE21" s="38" t="n">
        <v>31</v>
      </c>
      <c r="AF21" s="35" t="n">
        <v>168</v>
      </c>
      <c r="AG21" s="42" t="n">
        <f aca="false">+AE21*AF21</f>
        <v>5208</v>
      </c>
      <c r="AH21" s="42" t="n">
        <v>5208</v>
      </c>
      <c r="AI21" s="43" t="n">
        <v>30</v>
      </c>
      <c r="AJ21" s="35" t="n">
        <v>173.6</v>
      </c>
      <c r="AK21" s="44" t="n">
        <f aca="false">+AI21*AJ21</f>
        <v>5208</v>
      </c>
      <c r="AL21" s="44" t="n">
        <v>5208</v>
      </c>
      <c r="AM21" s="38" t="n">
        <v>15</v>
      </c>
      <c r="AN21" s="35" t="n">
        <v>168</v>
      </c>
      <c r="AO21" s="45" t="n">
        <f aca="false">+AM21*AN21</f>
        <v>2520</v>
      </c>
      <c r="AP21" s="45" t="n">
        <v>2604</v>
      </c>
      <c r="AQ21" s="53" t="n">
        <v>0</v>
      </c>
      <c r="AR21" s="54"/>
      <c r="AS21" s="54"/>
      <c r="AT21" s="54"/>
      <c r="AU21" s="53" t="n">
        <v>0</v>
      </c>
      <c r="AV21" s="35"/>
      <c r="AW21" s="52"/>
      <c r="AX21" s="54"/>
      <c r="AY21" s="0"/>
      <c r="AZ21" s="55" t="s">
        <v>80</v>
      </c>
      <c r="BA21" s="58" t="n">
        <v>44257</v>
      </c>
      <c r="BB21" s="50" t="n">
        <v>31248</v>
      </c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true" outlineLevel="0" collapsed="false">
      <c r="A22" s="32" t="s">
        <v>55</v>
      </c>
      <c r="B22" s="32" t="s">
        <v>97</v>
      </c>
      <c r="C22" s="32" t="s">
        <v>109</v>
      </c>
      <c r="D22" s="32" t="s">
        <v>110</v>
      </c>
      <c r="E22" s="32" t="s">
        <v>111</v>
      </c>
      <c r="F22" s="32" t="s">
        <v>84</v>
      </c>
      <c r="G22" s="32" t="s">
        <v>61</v>
      </c>
      <c r="H22" s="33" t="n">
        <v>43904</v>
      </c>
      <c r="I22" s="34" t="n">
        <v>44087</v>
      </c>
      <c r="J22" s="34" t="n">
        <v>44257</v>
      </c>
      <c r="K22" s="32" t="n">
        <f aca="false">31-13</f>
        <v>18</v>
      </c>
      <c r="L22" s="35" t="n">
        <v>168</v>
      </c>
      <c r="M22" s="36" t="n">
        <f aca="false">+K22*L22</f>
        <v>3024</v>
      </c>
      <c r="N22" s="36" t="n">
        <v>2951</v>
      </c>
      <c r="O22" s="32" t="n">
        <v>30</v>
      </c>
      <c r="P22" s="35" t="n">
        <v>173.6</v>
      </c>
      <c r="Q22" s="37" t="n">
        <f aca="false">+O22*P22</f>
        <v>5208</v>
      </c>
      <c r="R22" s="37" t="n">
        <v>5208</v>
      </c>
      <c r="S22" s="38" t="n">
        <v>31</v>
      </c>
      <c r="T22" s="35" t="n">
        <v>168</v>
      </c>
      <c r="U22" s="39" t="n">
        <f aca="false">+S22*T22</f>
        <v>5208</v>
      </c>
      <c r="V22" s="39" t="n">
        <v>5208</v>
      </c>
      <c r="W22" s="38" t="n">
        <v>30</v>
      </c>
      <c r="X22" s="35" t="n">
        <v>173.6</v>
      </c>
      <c r="Y22" s="40" t="n">
        <f aca="false">+W22*X22</f>
        <v>5208</v>
      </c>
      <c r="Z22" s="40" t="n">
        <v>5208</v>
      </c>
      <c r="AA22" s="38" t="n">
        <v>31</v>
      </c>
      <c r="AB22" s="35" t="n">
        <v>168</v>
      </c>
      <c r="AC22" s="41" t="n">
        <f aca="false">+AA22*AB22</f>
        <v>5208</v>
      </c>
      <c r="AD22" s="41" t="n">
        <v>5208</v>
      </c>
      <c r="AE22" s="38" t="n">
        <v>31</v>
      </c>
      <c r="AF22" s="35" t="n">
        <v>168</v>
      </c>
      <c r="AG22" s="42" t="n">
        <f aca="false">+AE22*AF22</f>
        <v>5208</v>
      </c>
      <c r="AH22" s="42" t="n">
        <v>5208</v>
      </c>
      <c r="AI22" s="43" t="n">
        <v>30</v>
      </c>
      <c r="AJ22" s="35" t="n">
        <v>173.6</v>
      </c>
      <c r="AK22" s="44" t="n">
        <f aca="false">+AI22*AJ22</f>
        <v>5208</v>
      </c>
      <c r="AL22" s="44"/>
      <c r="AM22" s="38" t="n">
        <v>31</v>
      </c>
      <c r="AN22" s="35" t="n">
        <v>168</v>
      </c>
      <c r="AO22" s="45" t="n">
        <f aca="false">+AM22*AN22</f>
        <v>5208</v>
      </c>
      <c r="AP22" s="45"/>
      <c r="AQ22" s="46" t="n">
        <v>30</v>
      </c>
      <c r="AR22" s="35" t="n">
        <v>173.6</v>
      </c>
      <c r="AS22" s="37" t="n">
        <f aca="false">+AQ22*AR22</f>
        <v>5208</v>
      </c>
      <c r="AT22" s="47"/>
      <c r="AU22" s="46" t="n">
        <v>31</v>
      </c>
      <c r="AV22" s="35" t="n">
        <v>168</v>
      </c>
      <c r="AW22" s="48" t="n">
        <f aca="false">+AU22*AV22</f>
        <v>5208</v>
      </c>
      <c r="AX22" s="49"/>
      <c r="AY22" s="0"/>
      <c r="AZ22" s="0"/>
      <c r="BA22" s="0"/>
      <c r="BB22" s="50" t="n">
        <v>31248</v>
      </c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true" outlineLevel="0" collapsed="false">
      <c r="A23" s="32" t="s">
        <v>112</v>
      </c>
      <c r="B23" s="32" t="s">
        <v>67</v>
      </c>
      <c r="C23" s="32" t="s">
        <v>113</v>
      </c>
      <c r="D23" s="32" t="s">
        <v>114</v>
      </c>
      <c r="E23" s="32" t="s">
        <v>83</v>
      </c>
      <c r="F23" s="32" t="s">
        <v>84</v>
      </c>
      <c r="G23" s="32" t="s">
        <v>61</v>
      </c>
      <c r="H23" s="33" t="n">
        <v>44141</v>
      </c>
      <c r="I23" s="34" t="n">
        <v>44321</v>
      </c>
      <c r="J23" s="34" t="n">
        <v>44184</v>
      </c>
      <c r="K23" s="60" t="n">
        <v>0</v>
      </c>
      <c r="L23" s="61"/>
      <c r="M23" s="52"/>
      <c r="N23" s="52"/>
      <c r="O23" s="60" t="n">
        <v>0</v>
      </c>
      <c r="P23" s="61"/>
      <c r="Q23" s="54"/>
      <c r="R23" s="52"/>
      <c r="S23" s="51" t="n">
        <v>0</v>
      </c>
      <c r="T23" s="61"/>
      <c r="U23" s="54"/>
      <c r="V23" s="52"/>
      <c r="W23" s="51" t="n">
        <v>0</v>
      </c>
      <c r="X23" s="51"/>
      <c r="Y23" s="54"/>
      <c r="Z23" s="54"/>
      <c r="AA23" s="51" t="n">
        <v>0</v>
      </c>
      <c r="AB23" s="61"/>
      <c r="AC23" s="54"/>
      <c r="AD23" s="54"/>
      <c r="AE23" s="51" t="n">
        <v>0</v>
      </c>
      <c r="AF23" s="61"/>
      <c r="AG23" s="54"/>
      <c r="AH23" s="54"/>
      <c r="AI23" s="59" t="n">
        <v>0</v>
      </c>
      <c r="AJ23" s="61"/>
      <c r="AK23" s="52"/>
      <c r="AL23" s="54"/>
      <c r="AM23" s="51" t="n">
        <v>0</v>
      </c>
      <c r="AN23" s="61"/>
      <c r="AO23" s="62"/>
      <c r="AP23" s="45"/>
      <c r="AQ23" s="46" t="n">
        <f aca="false">30-5</f>
        <v>25</v>
      </c>
      <c r="AR23" s="35" t="n">
        <v>173.6</v>
      </c>
      <c r="AS23" s="37" t="n">
        <f aca="false">+AQ23*AR23</f>
        <v>4340</v>
      </c>
      <c r="AT23" s="47"/>
      <c r="AU23" s="63" t="n">
        <v>19</v>
      </c>
      <c r="AV23" s="35" t="n">
        <v>168</v>
      </c>
      <c r="AW23" s="48" t="n">
        <f aca="false">+AU23*AV23</f>
        <v>3192</v>
      </c>
      <c r="AX23" s="49"/>
      <c r="AY23" s="57" t="s">
        <v>115</v>
      </c>
      <c r="AZ23" s="55" t="s">
        <v>80</v>
      </c>
      <c r="BA23" s="58" t="n">
        <v>44321</v>
      </c>
      <c r="BB23" s="50" t="n">
        <v>31248</v>
      </c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true" outlineLevel="0" collapsed="false">
      <c r="A24" s="32" t="s">
        <v>55</v>
      </c>
      <c r="B24" s="32" t="s">
        <v>67</v>
      </c>
      <c r="C24" s="32" t="s">
        <v>68</v>
      </c>
      <c r="D24" s="32" t="s">
        <v>116</v>
      </c>
      <c r="E24" s="32" t="s">
        <v>65</v>
      </c>
      <c r="F24" s="32" t="s">
        <v>60</v>
      </c>
      <c r="G24" s="32" t="s">
        <v>61</v>
      </c>
      <c r="H24" s="33" t="n">
        <v>43908</v>
      </c>
      <c r="I24" s="34" t="n">
        <v>44091</v>
      </c>
      <c r="J24" s="34" t="n">
        <v>44257</v>
      </c>
      <c r="K24" s="32" t="n">
        <f aca="false">31-16</f>
        <v>15</v>
      </c>
      <c r="L24" s="35" t="n">
        <v>168</v>
      </c>
      <c r="M24" s="36" t="n">
        <f aca="false">+K24*L24</f>
        <v>2520</v>
      </c>
      <c r="N24" s="36" t="n">
        <v>2256.8</v>
      </c>
      <c r="O24" s="32" t="n">
        <v>30</v>
      </c>
      <c r="P24" s="35" t="n">
        <v>173.6</v>
      </c>
      <c r="Q24" s="37" t="n">
        <f aca="false">+O24*P24</f>
        <v>5208</v>
      </c>
      <c r="R24" s="37" t="n">
        <v>5208</v>
      </c>
      <c r="S24" s="38" t="n">
        <v>31</v>
      </c>
      <c r="T24" s="35" t="n">
        <v>168</v>
      </c>
      <c r="U24" s="39" t="n">
        <f aca="false">+S24*T24</f>
        <v>5208</v>
      </c>
      <c r="V24" s="39" t="n">
        <v>5208</v>
      </c>
      <c r="W24" s="38" t="n">
        <v>30</v>
      </c>
      <c r="X24" s="35" t="n">
        <v>173.6</v>
      </c>
      <c r="Y24" s="40" t="n">
        <f aca="false">+W24*X24</f>
        <v>5208</v>
      </c>
      <c r="Z24" s="40" t="n">
        <v>5208</v>
      </c>
      <c r="AA24" s="38" t="n">
        <v>31</v>
      </c>
      <c r="AB24" s="35" t="n">
        <v>168</v>
      </c>
      <c r="AC24" s="41" t="n">
        <f aca="false">+AA24*AB24</f>
        <v>5208</v>
      </c>
      <c r="AD24" s="41" t="n">
        <v>5208</v>
      </c>
      <c r="AE24" s="38" t="n">
        <v>31</v>
      </c>
      <c r="AF24" s="35" t="n">
        <v>168</v>
      </c>
      <c r="AG24" s="42" t="n">
        <f aca="false">+AE24*AF24</f>
        <v>5208</v>
      </c>
      <c r="AH24" s="42" t="n">
        <v>5208</v>
      </c>
      <c r="AI24" s="43" t="n">
        <v>30</v>
      </c>
      <c r="AJ24" s="35" t="n">
        <v>173.6</v>
      </c>
      <c r="AK24" s="44" t="n">
        <f aca="false">+AI24*AJ24</f>
        <v>5208</v>
      </c>
      <c r="AL24" s="44" t="n">
        <v>5208</v>
      </c>
      <c r="AM24" s="38" t="n">
        <v>31</v>
      </c>
      <c r="AN24" s="35" t="n">
        <v>168</v>
      </c>
      <c r="AO24" s="45" t="n">
        <f aca="false">+AM24*AN24</f>
        <v>5208</v>
      </c>
      <c r="AP24" s="45" t="n">
        <v>5208</v>
      </c>
      <c r="AQ24" s="46" t="n">
        <v>30</v>
      </c>
      <c r="AR24" s="35" t="n">
        <v>173.6</v>
      </c>
      <c r="AS24" s="37" t="n">
        <f aca="false">+AQ24*AR24</f>
        <v>5208</v>
      </c>
      <c r="AT24" s="47"/>
      <c r="AU24" s="46" t="n">
        <v>31</v>
      </c>
      <c r="AV24" s="35" t="n">
        <v>168</v>
      </c>
      <c r="AW24" s="48" t="n">
        <f aca="false">+AU24*AV24</f>
        <v>5208</v>
      </c>
      <c r="AX24" s="49"/>
      <c r="AY24" s="0"/>
      <c r="AZ24" s="0"/>
      <c r="BA24" s="0"/>
      <c r="BB24" s="50" t="n">
        <v>31248</v>
      </c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true" outlineLevel="0" collapsed="false">
      <c r="A25" s="32" t="s">
        <v>55</v>
      </c>
      <c r="B25" s="32" t="s">
        <v>67</v>
      </c>
      <c r="C25" s="32" t="s">
        <v>68</v>
      </c>
      <c r="D25" s="32" t="s">
        <v>117</v>
      </c>
      <c r="E25" s="32" t="s">
        <v>93</v>
      </c>
      <c r="F25" s="32" t="s">
        <v>60</v>
      </c>
      <c r="G25" s="32" t="s">
        <v>61</v>
      </c>
      <c r="H25" s="33" t="n">
        <v>43894</v>
      </c>
      <c r="I25" s="34" t="n">
        <v>44077</v>
      </c>
      <c r="J25" s="34" t="n">
        <v>44257</v>
      </c>
      <c r="K25" s="32" t="n">
        <f aca="false">31-3</f>
        <v>28</v>
      </c>
      <c r="L25" s="35" t="n">
        <v>168</v>
      </c>
      <c r="M25" s="36" t="n">
        <f aca="false">+K25*L25</f>
        <v>4704</v>
      </c>
      <c r="N25" s="36" t="n">
        <v>4513.6</v>
      </c>
      <c r="O25" s="32" t="n">
        <v>30</v>
      </c>
      <c r="P25" s="35" t="n">
        <v>173.6</v>
      </c>
      <c r="Q25" s="37" t="n">
        <f aca="false">+O25*P25</f>
        <v>5208</v>
      </c>
      <c r="R25" s="37" t="n">
        <v>5208</v>
      </c>
      <c r="S25" s="38" t="n">
        <v>31</v>
      </c>
      <c r="T25" s="35" t="n">
        <v>168</v>
      </c>
      <c r="U25" s="39" t="n">
        <f aca="false">+S25*T25</f>
        <v>5208</v>
      </c>
      <c r="V25" s="39" t="n">
        <v>5208</v>
      </c>
      <c r="W25" s="38" t="n">
        <v>30</v>
      </c>
      <c r="X25" s="35" t="n">
        <v>173.6</v>
      </c>
      <c r="Y25" s="40" t="n">
        <f aca="false">+W25*X25</f>
        <v>5208</v>
      </c>
      <c r="Z25" s="40" t="n">
        <v>5208</v>
      </c>
      <c r="AA25" s="38" t="n">
        <v>31</v>
      </c>
      <c r="AB25" s="35" t="n">
        <v>168</v>
      </c>
      <c r="AC25" s="41" t="n">
        <f aca="false">+AA25*AB25</f>
        <v>5208</v>
      </c>
      <c r="AD25" s="41" t="n">
        <v>5208</v>
      </c>
      <c r="AE25" s="38" t="n">
        <v>31</v>
      </c>
      <c r="AF25" s="35" t="n">
        <v>168</v>
      </c>
      <c r="AG25" s="42" t="n">
        <f aca="false">+AE25*AF25</f>
        <v>5208</v>
      </c>
      <c r="AH25" s="42"/>
      <c r="AI25" s="43" t="n">
        <v>30</v>
      </c>
      <c r="AJ25" s="35" t="n">
        <v>173.6</v>
      </c>
      <c r="AK25" s="44" t="n">
        <f aca="false">+AI25*AJ25</f>
        <v>5208</v>
      </c>
      <c r="AL25" s="44"/>
      <c r="AM25" s="38" t="n">
        <v>31</v>
      </c>
      <c r="AN25" s="35" t="n">
        <v>168</v>
      </c>
      <c r="AO25" s="45" t="n">
        <f aca="false">+AM25*AN25</f>
        <v>5208</v>
      </c>
      <c r="AP25" s="45"/>
      <c r="AQ25" s="46" t="n">
        <v>30</v>
      </c>
      <c r="AR25" s="35" t="n">
        <v>173.6</v>
      </c>
      <c r="AS25" s="37" t="n">
        <f aca="false">+AQ25*AR25</f>
        <v>5208</v>
      </c>
      <c r="AT25" s="47"/>
      <c r="AU25" s="46" t="n">
        <v>31</v>
      </c>
      <c r="AV25" s="35" t="n">
        <v>168</v>
      </c>
      <c r="AW25" s="48" t="n">
        <f aca="false">+AU25*AV25</f>
        <v>5208</v>
      </c>
      <c r="AX25" s="49"/>
      <c r="AY25" s="64"/>
      <c r="AZ25" s="0"/>
      <c r="BA25" s="0"/>
      <c r="BB25" s="50" t="n">
        <v>31248</v>
      </c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true" outlineLevel="0" collapsed="false">
      <c r="A26" s="32" t="s">
        <v>112</v>
      </c>
      <c r="B26" s="32" t="s">
        <v>67</v>
      </c>
      <c r="C26" s="32" t="s">
        <v>118</v>
      </c>
      <c r="D26" s="32" t="s">
        <v>119</v>
      </c>
      <c r="E26" s="32" t="s">
        <v>83</v>
      </c>
      <c r="F26" s="32" t="s">
        <v>84</v>
      </c>
      <c r="G26" s="32" t="s">
        <v>61</v>
      </c>
      <c r="H26" s="33" t="n">
        <v>43913</v>
      </c>
      <c r="I26" s="34" t="n">
        <v>44096</v>
      </c>
      <c r="J26" s="34" t="n">
        <v>44201</v>
      </c>
      <c r="K26" s="32" t="n">
        <f aca="false">31-22</f>
        <v>9</v>
      </c>
      <c r="L26" s="35" t="n">
        <v>168</v>
      </c>
      <c r="M26" s="36" t="n">
        <f aca="false">+K26*L26</f>
        <v>1512</v>
      </c>
      <c r="N26" s="36" t="n">
        <v>1388.8</v>
      </c>
      <c r="O26" s="32" t="n">
        <v>30</v>
      </c>
      <c r="P26" s="35" t="n">
        <v>173.6</v>
      </c>
      <c r="Q26" s="37" t="n">
        <f aca="false">+O26*P26</f>
        <v>5208</v>
      </c>
      <c r="R26" s="37" t="n">
        <v>5208</v>
      </c>
      <c r="S26" s="38" t="n">
        <v>31</v>
      </c>
      <c r="T26" s="35" t="n">
        <v>168</v>
      </c>
      <c r="U26" s="39" t="n">
        <f aca="false">+S26*T26</f>
        <v>5208</v>
      </c>
      <c r="V26" s="39" t="n">
        <v>5208</v>
      </c>
      <c r="W26" s="38" t="n">
        <v>30</v>
      </c>
      <c r="X26" s="35" t="n">
        <v>173.6</v>
      </c>
      <c r="Y26" s="40" t="n">
        <f aca="false">+W26*X26</f>
        <v>5208</v>
      </c>
      <c r="Z26" s="40" t="n">
        <v>5208</v>
      </c>
      <c r="AA26" s="38" t="n">
        <v>31</v>
      </c>
      <c r="AB26" s="35" t="n">
        <v>168</v>
      </c>
      <c r="AC26" s="41" t="n">
        <f aca="false">+AA26*AB26</f>
        <v>5208</v>
      </c>
      <c r="AD26" s="41" t="n">
        <v>5208</v>
      </c>
      <c r="AE26" s="38" t="n">
        <v>31</v>
      </c>
      <c r="AF26" s="35" t="n">
        <v>168</v>
      </c>
      <c r="AG26" s="42" t="n">
        <f aca="false">+AE26*AF26</f>
        <v>5208</v>
      </c>
      <c r="AH26" s="42" t="n">
        <v>5208</v>
      </c>
      <c r="AI26" s="43" t="n">
        <v>30</v>
      </c>
      <c r="AJ26" s="35" t="n">
        <v>173.6</v>
      </c>
      <c r="AK26" s="44" t="n">
        <f aca="false">+AI26*AJ26</f>
        <v>5208</v>
      </c>
      <c r="AL26" s="44" t="n">
        <v>5208</v>
      </c>
      <c r="AM26" s="38" t="n">
        <v>31</v>
      </c>
      <c r="AN26" s="35" t="n">
        <v>168</v>
      </c>
      <c r="AO26" s="45" t="n">
        <f aca="false">+AM26*AN26</f>
        <v>5208</v>
      </c>
      <c r="AP26" s="45" t="n">
        <v>5208</v>
      </c>
      <c r="AQ26" s="46" t="n">
        <v>30</v>
      </c>
      <c r="AR26" s="35" t="n">
        <v>173.6</v>
      </c>
      <c r="AS26" s="37" t="n">
        <f aca="false">+AQ26*AR26</f>
        <v>5208</v>
      </c>
      <c r="AT26" s="47"/>
      <c r="AU26" s="46" t="n">
        <v>31</v>
      </c>
      <c r="AV26" s="35" t="n">
        <v>168</v>
      </c>
      <c r="AW26" s="48" t="n">
        <f aca="false">+AU26*AV26</f>
        <v>5208</v>
      </c>
      <c r="AX26" s="49"/>
      <c r="AY26" s="58"/>
      <c r="AZ26" s="55" t="s">
        <v>80</v>
      </c>
      <c r="BA26" s="58" t="n">
        <v>44257</v>
      </c>
      <c r="BB26" s="50" t="n">
        <v>31248</v>
      </c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true" outlineLevel="0" collapsed="false">
      <c r="A27" s="32" t="s">
        <v>87</v>
      </c>
      <c r="B27" s="32" t="s">
        <v>97</v>
      </c>
      <c r="C27" s="32" t="s">
        <v>109</v>
      </c>
      <c r="D27" s="32" t="s">
        <v>120</v>
      </c>
      <c r="E27" s="32" t="s">
        <v>121</v>
      </c>
      <c r="F27" s="32" t="s">
        <v>60</v>
      </c>
      <c r="G27" s="32" t="s">
        <v>61</v>
      </c>
      <c r="H27" s="33" t="n">
        <v>44137</v>
      </c>
      <c r="I27" s="34" t="n">
        <v>44317</v>
      </c>
      <c r="J27" s="34" t="n">
        <v>44317</v>
      </c>
      <c r="K27" s="60" t="n">
        <v>0</v>
      </c>
      <c r="L27" s="61"/>
      <c r="M27" s="52"/>
      <c r="N27" s="52"/>
      <c r="O27" s="60" t="n">
        <v>0</v>
      </c>
      <c r="P27" s="61"/>
      <c r="Q27" s="54"/>
      <c r="R27" s="52"/>
      <c r="S27" s="51" t="n">
        <v>0</v>
      </c>
      <c r="T27" s="61"/>
      <c r="U27" s="54"/>
      <c r="V27" s="52"/>
      <c r="W27" s="51" t="n">
        <v>0</v>
      </c>
      <c r="X27" s="51"/>
      <c r="Y27" s="54"/>
      <c r="Z27" s="54"/>
      <c r="AA27" s="51" t="n">
        <v>0</v>
      </c>
      <c r="AB27" s="61"/>
      <c r="AC27" s="54"/>
      <c r="AD27" s="54"/>
      <c r="AE27" s="51" t="n">
        <v>0</v>
      </c>
      <c r="AF27" s="61"/>
      <c r="AG27" s="54"/>
      <c r="AH27" s="54"/>
      <c r="AI27" s="59" t="n">
        <v>0</v>
      </c>
      <c r="AJ27" s="61"/>
      <c r="AK27" s="52"/>
      <c r="AL27" s="54"/>
      <c r="AM27" s="51" t="n">
        <v>0</v>
      </c>
      <c r="AN27" s="61"/>
      <c r="AO27" s="62"/>
      <c r="AP27" s="45"/>
      <c r="AQ27" s="46" t="n">
        <v>29</v>
      </c>
      <c r="AR27" s="35" t="n">
        <v>173.6</v>
      </c>
      <c r="AS27" s="37" t="n">
        <f aca="false">+AQ27*AR27</f>
        <v>5034.4</v>
      </c>
      <c r="AT27" s="47"/>
      <c r="AU27" s="46" t="n">
        <v>31</v>
      </c>
      <c r="AV27" s="35" t="n">
        <v>169</v>
      </c>
      <c r="AW27" s="48" t="n">
        <f aca="false">+AU27*AV27</f>
        <v>5239</v>
      </c>
      <c r="AX27" s="49"/>
      <c r="AY27" s="0"/>
      <c r="AZ27" s="0"/>
      <c r="BA27" s="0"/>
      <c r="BB27" s="50" t="n">
        <v>31248</v>
      </c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true" outlineLevel="0" collapsed="false">
      <c r="A28" s="32" t="s">
        <v>112</v>
      </c>
      <c r="B28" s="32" t="s">
        <v>67</v>
      </c>
      <c r="C28" s="32" t="s">
        <v>122</v>
      </c>
      <c r="D28" s="32" t="s">
        <v>123</v>
      </c>
      <c r="E28" s="32" t="s">
        <v>124</v>
      </c>
      <c r="F28" s="32" t="s">
        <v>60</v>
      </c>
      <c r="G28" s="32" t="s">
        <v>61</v>
      </c>
      <c r="H28" s="33" t="n">
        <v>43914</v>
      </c>
      <c r="I28" s="34" t="n">
        <v>44097</v>
      </c>
      <c r="J28" s="34" t="n">
        <v>44118</v>
      </c>
      <c r="K28" s="32" t="n">
        <f aca="false">31-23</f>
        <v>8</v>
      </c>
      <c r="L28" s="35" t="n">
        <v>168</v>
      </c>
      <c r="M28" s="36" t="n">
        <f aca="false">+K28*L28</f>
        <v>1344</v>
      </c>
      <c r="N28" s="36" t="n">
        <v>1215.2</v>
      </c>
      <c r="O28" s="32" t="n">
        <v>30</v>
      </c>
      <c r="P28" s="35" t="n">
        <v>173.6</v>
      </c>
      <c r="Q28" s="37" t="n">
        <f aca="false">+O28*P28</f>
        <v>5208</v>
      </c>
      <c r="R28" s="37" t="n">
        <v>5208</v>
      </c>
      <c r="S28" s="38" t="n">
        <v>31</v>
      </c>
      <c r="T28" s="35" t="n">
        <v>168</v>
      </c>
      <c r="U28" s="39" t="n">
        <f aca="false">+S28*T28</f>
        <v>5208</v>
      </c>
      <c r="V28" s="39" t="n">
        <v>5208</v>
      </c>
      <c r="W28" s="38" t="n">
        <v>30</v>
      </c>
      <c r="X28" s="35" t="n">
        <v>173.6</v>
      </c>
      <c r="Y28" s="40" t="n">
        <f aca="false">+W28*X28</f>
        <v>5208</v>
      </c>
      <c r="Z28" s="40" t="n">
        <v>5208</v>
      </c>
      <c r="AA28" s="38" t="n">
        <v>31</v>
      </c>
      <c r="AB28" s="35" t="n">
        <v>168</v>
      </c>
      <c r="AC28" s="41" t="n">
        <f aca="false">+AA28*AB28</f>
        <v>5208</v>
      </c>
      <c r="AD28" s="41" t="n">
        <v>5208</v>
      </c>
      <c r="AE28" s="38" t="n">
        <v>31</v>
      </c>
      <c r="AF28" s="35" t="n">
        <v>168</v>
      </c>
      <c r="AG28" s="42" t="n">
        <f aca="false">+AE28*AF28</f>
        <v>5208</v>
      </c>
      <c r="AH28" s="42" t="n">
        <v>5208</v>
      </c>
      <c r="AI28" s="43" t="n">
        <v>30</v>
      </c>
      <c r="AJ28" s="35" t="n">
        <v>173.6</v>
      </c>
      <c r="AK28" s="44" t="n">
        <f aca="false">+AI28*AJ28</f>
        <v>5208</v>
      </c>
      <c r="AL28" s="44" t="n">
        <v>5208</v>
      </c>
      <c r="AM28" s="38" t="n">
        <v>14</v>
      </c>
      <c r="AN28" s="35" t="n">
        <v>168</v>
      </c>
      <c r="AO28" s="45" t="n">
        <f aca="false">+AM28*AN28</f>
        <v>2352</v>
      </c>
      <c r="AP28" s="45" t="n">
        <v>2340.4</v>
      </c>
      <c r="AQ28" s="53" t="n">
        <v>0</v>
      </c>
      <c r="AR28" s="54"/>
      <c r="AS28" s="54"/>
      <c r="AT28" s="54"/>
      <c r="AU28" s="53" t="n">
        <v>0</v>
      </c>
      <c r="AV28" s="35"/>
      <c r="AW28" s="52"/>
      <c r="AX28" s="54"/>
      <c r="AY28" s="57" t="s">
        <v>125</v>
      </c>
      <c r="AZ28" s="55" t="s">
        <v>126</v>
      </c>
      <c r="BA28" s="57"/>
      <c r="BB28" s="50" t="n">
        <v>31248</v>
      </c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true" outlineLevel="0" collapsed="false">
      <c r="A29" s="32" t="s">
        <v>127</v>
      </c>
      <c r="B29" s="32" t="s">
        <v>128</v>
      </c>
      <c r="C29" s="32" t="s">
        <v>129</v>
      </c>
      <c r="D29" s="32" t="s">
        <v>130</v>
      </c>
      <c r="E29" s="32" t="s">
        <v>131</v>
      </c>
      <c r="F29" s="32" t="s">
        <v>132</v>
      </c>
      <c r="G29" s="32" t="s">
        <v>61</v>
      </c>
      <c r="H29" s="33" t="n">
        <v>43965</v>
      </c>
      <c r="I29" s="34" t="n">
        <v>44148</v>
      </c>
      <c r="J29" s="34" t="n">
        <v>44257</v>
      </c>
      <c r="K29" s="60" t="n">
        <v>0</v>
      </c>
      <c r="L29" s="60"/>
      <c r="M29" s="52"/>
      <c r="N29" s="32"/>
      <c r="O29" s="60" t="n">
        <v>0</v>
      </c>
      <c r="P29" s="60"/>
      <c r="Q29" s="60"/>
      <c r="R29" s="32"/>
      <c r="S29" s="38" t="n">
        <v>18</v>
      </c>
      <c r="T29" s="35" t="n">
        <v>168</v>
      </c>
      <c r="U29" s="39" t="n">
        <f aca="false">+S29*T29</f>
        <v>3024</v>
      </c>
      <c r="V29" s="39" t="n">
        <v>2951.2</v>
      </c>
      <c r="W29" s="38" t="n">
        <v>30</v>
      </c>
      <c r="X29" s="35" t="n">
        <v>173.6</v>
      </c>
      <c r="Y29" s="40" t="n">
        <f aca="false">+W29*X29</f>
        <v>5208</v>
      </c>
      <c r="Z29" s="40" t="n">
        <v>5208</v>
      </c>
      <c r="AA29" s="38" t="n">
        <v>31</v>
      </c>
      <c r="AB29" s="35" t="n">
        <v>168</v>
      </c>
      <c r="AC29" s="41" t="n">
        <f aca="false">+AA29*AB29</f>
        <v>5208</v>
      </c>
      <c r="AD29" s="41" t="n">
        <v>5208</v>
      </c>
      <c r="AE29" s="38" t="n">
        <v>31</v>
      </c>
      <c r="AF29" s="35" t="n">
        <v>168</v>
      </c>
      <c r="AG29" s="42" t="n">
        <f aca="false">+AE29*AF29</f>
        <v>5208</v>
      </c>
      <c r="AH29" s="42" t="n">
        <v>5208</v>
      </c>
      <c r="AI29" s="43" t="n">
        <v>30</v>
      </c>
      <c r="AJ29" s="35" t="n">
        <v>173.6</v>
      </c>
      <c r="AK29" s="44" t="n">
        <f aca="false">+AI29*AJ29</f>
        <v>5208</v>
      </c>
      <c r="AL29" s="44" t="n">
        <v>5208</v>
      </c>
      <c r="AM29" s="38" t="n">
        <v>31</v>
      </c>
      <c r="AN29" s="35" t="n">
        <v>168</v>
      </c>
      <c r="AO29" s="45" t="n">
        <f aca="false">+AM29*AN29</f>
        <v>5208</v>
      </c>
      <c r="AP29" s="45" t="n">
        <v>5208</v>
      </c>
      <c r="AQ29" s="46" t="n">
        <v>30</v>
      </c>
      <c r="AR29" s="35" t="n">
        <v>173.6</v>
      </c>
      <c r="AS29" s="37" t="n">
        <f aca="false">+AQ29*AR29</f>
        <v>5208</v>
      </c>
      <c r="AT29" s="37"/>
      <c r="AU29" s="46" t="n">
        <v>31</v>
      </c>
      <c r="AV29" s="35" t="n">
        <v>168</v>
      </c>
      <c r="AW29" s="48" t="n">
        <f aca="false">+AU29*AV29</f>
        <v>5208</v>
      </c>
      <c r="AX29" s="48"/>
      <c r="AY29" s="57"/>
      <c r="AZ29" s="57" t="s">
        <v>133</v>
      </c>
      <c r="BA29" s="57"/>
      <c r="BB29" s="50" t="n">
        <v>31248</v>
      </c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true" outlineLevel="0" collapsed="false">
      <c r="A30" s="32" t="s">
        <v>55</v>
      </c>
      <c r="B30" s="32" t="s">
        <v>67</v>
      </c>
      <c r="C30" s="32" t="s">
        <v>91</v>
      </c>
      <c r="D30" s="32" t="s">
        <v>134</v>
      </c>
      <c r="E30" s="32" t="s">
        <v>96</v>
      </c>
      <c r="F30" s="32" t="s">
        <v>60</v>
      </c>
      <c r="G30" s="32" t="s">
        <v>61</v>
      </c>
      <c r="H30" s="33" t="n">
        <v>43899</v>
      </c>
      <c r="I30" s="34" t="n">
        <v>44165</v>
      </c>
      <c r="J30" s="34" t="n">
        <v>44165</v>
      </c>
      <c r="K30" s="32" t="n">
        <f aca="false">31-8</f>
        <v>23</v>
      </c>
      <c r="L30" s="35" t="n">
        <v>168</v>
      </c>
      <c r="M30" s="36" t="n">
        <f aca="false">+K30*L30</f>
        <v>3864</v>
      </c>
      <c r="N30" s="36" t="n">
        <v>3472</v>
      </c>
      <c r="O30" s="32" t="n">
        <v>30</v>
      </c>
      <c r="P30" s="35" t="n">
        <v>173.6</v>
      </c>
      <c r="Q30" s="37" t="n">
        <f aca="false">+O30*P30</f>
        <v>5208</v>
      </c>
      <c r="R30" s="37" t="n">
        <v>5208</v>
      </c>
      <c r="S30" s="38" t="n">
        <v>31</v>
      </c>
      <c r="T30" s="35" t="n">
        <v>168</v>
      </c>
      <c r="U30" s="39" t="n">
        <f aca="false">+S30*T30</f>
        <v>5208</v>
      </c>
      <c r="V30" s="39" t="n">
        <v>5208</v>
      </c>
      <c r="W30" s="38" t="n">
        <v>30</v>
      </c>
      <c r="X30" s="35" t="n">
        <v>173.6</v>
      </c>
      <c r="Y30" s="40" t="n">
        <f aca="false">+W30*X30</f>
        <v>5208</v>
      </c>
      <c r="Z30" s="40" t="n">
        <v>5208</v>
      </c>
      <c r="AA30" s="38" t="n">
        <v>31</v>
      </c>
      <c r="AB30" s="35" t="n">
        <v>168</v>
      </c>
      <c r="AC30" s="41" t="n">
        <f aca="false">+AA30*AB30</f>
        <v>5208</v>
      </c>
      <c r="AD30" s="41" t="n">
        <v>5208</v>
      </c>
      <c r="AE30" s="38" t="n">
        <v>31</v>
      </c>
      <c r="AF30" s="35" t="n">
        <v>168</v>
      </c>
      <c r="AG30" s="42" t="n">
        <f aca="false">+AE30*AF30</f>
        <v>5208</v>
      </c>
      <c r="AH30" s="42" t="n">
        <v>5208</v>
      </c>
      <c r="AI30" s="43" t="n">
        <v>30</v>
      </c>
      <c r="AJ30" s="35" t="n">
        <v>173.6</v>
      </c>
      <c r="AK30" s="44" t="n">
        <f aca="false">+AI30*AJ30</f>
        <v>5208</v>
      </c>
      <c r="AL30" s="44" t="n">
        <v>4687.2</v>
      </c>
      <c r="AM30" s="38" t="n">
        <v>31</v>
      </c>
      <c r="AN30" s="35" t="n">
        <v>168</v>
      </c>
      <c r="AO30" s="45" t="n">
        <f aca="false">+AM30*AN30</f>
        <v>5208</v>
      </c>
      <c r="AP30" s="45" t="n">
        <v>3992.8</v>
      </c>
      <c r="AQ30" s="46" t="n">
        <v>30</v>
      </c>
      <c r="AR30" s="35" t="n">
        <v>173.6</v>
      </c>
      <c r="AS30" s="37" t="n">
        <f aca="false">+AQ30*AR30</f>
        <v>5208</v>
      </c>
      <c r="AT30" s="47" t="s">
        <v>135</v>
      </c>
      <c r="AU30" s="53" t="n">
        <v>0</v>
      </c>
      <c r="AV30" s="35"/>
      <c r="AW30" s="52"/>
      <c r="AX30" s="54"/>
      <c r="AY30" s="55" t="s">
        <v>73</v>
      </c>
      <c r="AZ30" s="58" t="s">
        <v>80</v>
      </c>
      <c r="BA30" s="58" t="n">
        <v>44257</v>
      </c>
      <c r="BB30" s="50" t="n">
        <v>31248</v>
      </c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" hidden="false" customHeight="true" outlineLevel="0" collapsed="false">
      <c r="A31" s="32" t="s">
        <v>55</v>
      </c>
      <c r="B31" s="32" t="s">
        <v>56</v>
      </c>
      <c r="C31" s="32" t="s">
        <v>103</v>
      </c>
      <c r="D31" s="32" t="s">
        <v>136</v>
      </c>
      <c r="E31" s="32" t="s">
        <v>105</v>
      </c>
      <c r="F31" s="32" t="s">
        <v>60</v>
      </c>
      <c r="G31" s="32" t="s">
        <v>61</v>
      </c>
      <c r="H31" s="33" t="n">
        <v>43907</v>
      </c>
      <c r="I31" s="34" t="n">
        <v>44090</v>
      </c>
      <c r="J31" s="34" t="n">
        <v>44157</v>
      </c>
      <c r="K31" s="32" t="n">
        <f aca="false">31-16</f>
        <v>15</v>
      </c>
      <c r="L31" s="35" t="n">
        <v>168</v>
      </c>
      <c r="M31" s="36" t="n">
        <f aca="false">+K31*L31</f>
        <v>2520</v>
      </c>
      <c r="N31" s="36" t="n">
        <v>2604</v>
      </c>
      <c r="O31" s="32" t="n">
        <v>30</v>
      </c>
      <c r="P31" s="35" t="n">
        <v>173.6</v>
      </c>
      <c r="Q31" s="37" t="n">
        <f aca="false">+O31*P31</f>
        <v>5208</v>
      </c>
      <c r="R31" s="37" t="n">
        <v>5208</v>
      </c>
      <c r="S31" s="38" t="n">
        <v>31</v>
      </c>
      <c r="T31" s="35" t="n">
        <v>168</v>
      </c>
      <c r="U31" s="39" t="n">
        <f aca="false">+S31*T31</f>
        <v>5208</v>
      </c>
      <c r="V31" s="39" t="n">
        <v>5208</v>
      </c>
      <c r="W31" s="38" t="n">
        <v>30</v>
      </c>
      <c r="X31" s="35" t="n">
        <v>173.6</v>
      </c>
      <c r="Y31" s="40" t="n">
        <f aca="false">+W31*X31</f>
        <v>5208</v>
      </c>
      <c r="Z31" s="40" t="n">
        <v>5208</v>
      </c>
      <c r="AA31" s="38" t="n">
        <v>31</v>
      </c>
      <c r="AB31" s="35" t="n">
        <v>168</v>
      </c>
      <c r="AC31" s="41" t="n">
        <f aca="false">+AA31*AB31</f>
        <v>5208</v>
      </c>
      <c r="AD31" s="41" t="n">
        <v>5208</v>
      </c>
      <c r="AE31" s="38" t="n">
        <v>31</v>
      </c>
      <c r="AF31" s="35" t="n">
        <v>168</v>
      </c>
      <c r="AG31" s="42" t="n">
        <f aca="false">+AE31*AF31</f>
        <v>5208</v>
      </c>
      <c r="AH31" s="42" t="n">
        <v>5208</v>
      </c>
      <c r="AI31" s="43" t="n">
        <v>30</v>
      </c>
      <c r="AJ31" s="35" t="n">
        <v>173.6</v>
      </c>
      <c r="AK31" s="44" t="n">
        <f aca="false">+AI31*AJ31</f>
        <v>5208</v>
      </c>
      <c r="AL31" s="44" t="n">
        <v>5208</v>
      </c>
      <c r="AM31" s="38" t="n">
        <v>31</v>
      </c>
      <c r="AN31" s="35" t="n">
        <v>168</v>
      </c>
      <c r="AO31" s="45" t="n">
        <f aca="false">+AM31*AN31</f>
        <v>5208</v>
      </c>
      <c r="AP31" s="45"/>
      <c r="AQ31" s="46" t="n">
        <v>22</v>
      </c>
      <c r="AR31" s="35" t="n">
        <v>173.6</v>
      </c>
      <c r="AS31" s="37" t="n">
        <f aca="false">+AQ31*AR31</f>
        <v>3819.2</v>
      </c>
      <c r="AT31" s="47"/>
      <c r="AU31" s="53" t="n">
        <v>0</v>
      </c>
      <c r="AV31" s="35"/>
      <c r="AW31" s="52"/>
      <c r="AX31" s="54"/>
      <c r="AY31" s="0"/>
      <c r="AZ31" s="55" t="s">
        <v>80</v>
      </c>
      <c r="BA31" s="58" t="n">
        <v>44257</v>
      </c>
      <c r="BB31" s="50" t="n">
        <v>31248</v>
      </c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" hidden="false" customHeight="true" outlineLevel="0" collapsed="false">
      <c r="A32" s="32" t="s">
        <v>137</v>
      </c>
      <c r="B32" s="32" t="s">
        <v>97</v>
      </c>
      <c r="C32" s="32" t="s">
        <v>138</v>
      </c>
      <c r="D32" s="32" t="s">
        <v>139</v>
      </c>
      <c r="E32" s="32" t="s">
        <v>65</v>
      </c>
      <c r="F32" s="32" t="s">
        <v>60</v>
      </c>
      <c r="G32" s="32" t="s">
        <v>61</v>
      </c>
      <c r="H32" s="34" t="n">
        <v>43960</v>
      </c>
      <c r="I32" s="34" t="n">
        <v>44143</v>
      </c>
      <c r="J32" s="34" t="n">
        <v>44257</v>
      </c>
      <c r="K32" s="60" t="n">
        <v>0</v>
      </c>
      <c r="L32" s="60"/>
      <c r="M32" s="52"/>
      <c r="N32" s="32"/>
      <c r="O32" s="60" t="n">
        <v>0</v>
      </c>
      <c r="P32" s="60"/>
      <c r="Q32" s="60"/>
      <c r="R32" s="32"/>
      <c r="S32" s="38" t="n">
        <f aca="false">31-8</f>
        <v>23</v>
      </c>
      <c r="T32" s="35" t="n">
        <v>168</v>
      </c>
      <c r="U32" s="39" t="n">
        <f aca="false">+S32*T32</f>
        <v>3864</v>
      </c>
      <c r="V32" s="39" t="n">
        <v>5208</v>
      </c>
      <c r="W32" s="38" t="n">
        <v>30</v>
      </c>
      <c r="X32" s="35" t="n">
        <v>173.6</v>
      </c>
      <c r="Y32" s="40" t="n">
        <f aca="false">+W32*X32</f>
        <v>5208</v>
      </c>
      <c r="Z32" s="40" t="n">
        <v>5208</v>
      </c>
      <c r="AA32" s="38" t="n">
        <v>31</v>
      </c>
      <c r="AB32" s="35" t="n">
        <v>168</v>
      </c>
      <c r="AC32" s="41" t="n">
        <f aca="false">+AA32*AB32</f>
        <v>5208</v>
      </c>
      <c r="AD32" s="41" t="n">
        <v>5208</v>
      </c>
      <c r="AE32" s="38" t="n">
        <v>31</v>
      </c>
      <c r="AF32" s="35" t="n">
        <v>168</v>
      </c>
      <c r="AG32" s="42" t="n">
        <f aca="false">+AE32*AF32</f>
        <v>5208</v>
      </c>
      <c r="AH32" s="42" t="n">
        <v>5208</v>
      </c>
      <c r="AI32" s="43" t="n">
        <v>30</v>
      </c>
      <c r="AJ32" s="35" t="n">
        <v>173.6</v>
      </c>
      <c r="AK32" s="44" t="n">
        <f aca="false">+AI32*AJ32</f>
        <v>5208</v>
      </c>
      <c r="AL32" s="44" t="n">
        <v>5208</v>
      </c>
      <c r="AM32" s="38" t="n">
        <v>31</v>
      </c>
      <c r="AN32" s="35" t="n">
        <v>168</v>
      </c>
      <c r="AO32" s="45" t="n">
        <f aca="false">+AM32*AN32</f>
        <v>5208</v>
      </c>
      <c r="AP32" s="45" t="n">
        <v>5208</v>
      </c>
      <c r="AQ32" s="46" t="n">
        <v>30</v>
      </c>
      <c r="AR32" s="35" t="n">
        <v>173.6</v>
      </c>
      <c r="AS32" s="37" t="n">
        <f aca="false">+AQ32*AR32</f>
        <v>5208</v>
      </c>
      <c r="AT32" s="47"/>
      <c r="AU32" s="46" t="n">
        <v>31</v>
      </c>
      <c r="AV32" s="35" t="n">
        <v>168</v>
      </c>
      <c r="AW32" s="48" t="n">
        <f aca="false">+AU32*AV32</f>
        <v>5208</v>
      </c>
      <c r="AX32" s="49"/>
      <c r="AY32" s="65"/>
      <c r="AZ32" s="0"/>
      <c r="BA32" s="0"/>
      <c r="BB32" s="50" t="n">
        <v>31248</v>
      </c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57" customFormat="true" ht="15" hidden="false" customHeight="true" outlineLevel="0" collapsed="false">
      <c r="A33" s="32" t="s">
        <v>127</v>
      </c>
      <c r="B33" s="32" t="s">
        <v>97</v>
      </c>
      <c r="C33" s="32" t="s">
        <v>98</v>
      </c>
      <c r="D33" s="32" t="s">
        <v>140</v>
      </c>
      <c r="E33" s="32" t="s">
        <v>96</v>
      </c>
      <c r="F33" s="32" t="s">
        <v>60</v>
      </c>
      <c r="G33" s="32" t="s">
        <v>61</v>
      </c>
      <c r="H33" s="66" t="n">
        <v>43937</v>
      </c>
      <c r="I33" s="66" t="n">
        <v>44119</v>
      </c>
      <c r="J33" s="34" t="n">
        <v>44257</v>
      </c>
      <c r="K33" s="60" t="n">
        <v>0</v>
      </c>
      <c r="L33" s="60"/>
      <c r="M33" s="52"/>
      <c r="N33" s="32"/>
      <c r="O33" s="32" t="n">
        <f aca="false">30-15</f>
        <v>15</v>
      </c>
      <c r="P33" s="35" t="n">
        <v>173.6</v>
      </c>
      <c r="Q33" s="37" t="n">
        <f aca="false">+O33*P33</f>
        <v>2604</v>
      </c>
      <c r="R33" s="37" t="n">
        <v>2604</v>
      </c>
      <c r="S33" s="38" t="n">
        <v>31</v>
      </c>
      <c r="T33" s="35" t="n">
        <v>168</v>
      </c>
      <c r="U33" s="39" t="n">
        <f aca="false">+S33*T33</f>
        <v>5208</v>
      </c>
      <c r="V33" s="39" t="n">
        <v>5208</v>
      </c>
      <c r="W33" s="38" t="n">
        <v>30</v>
      </c>
      <c r="X33" s="35" t="n">
        <v>173.6</v>
      </c>
      <c r="Y33" s="40" t="n">
        <f aca="false">+W33*X33</f>
        <v>5208</v>
      </c>
      <c r="Z33" s="40" t="n">
        <v>5208</v>
      </c>
      <c r="AA33" s="38" t="n">
        <v>31</v>
      </c>
      <c r="AB33" s="35" t="n">
        <v>168</v>
      </c>
      <c r="AC33" s="41" t="n">
        <f aca="false">+AA33*AB33</f>
        <v>5208</v>
      </c>
      <c r="AD33" s="41" t="n">
        <v>5208</v>
      </c>
      <c r="AE33" s="38" t="n">
        <v>31</v>
      </c>
      <c r="AF33" s="35" t="n">
        <v>168</v>
      </c>
      <c r="AG33" s="42" t="n">
        <f aca="false">+AE33*AF33</f>
        <v>5208</v>
      </c>
      <c r="AH33" s="42" t="n">
        <v>5208</v>
      </c>
      <c r="AI33" s="43" t="n">
        <v>30</v>
      </c>
      <c r="AJ33" s="35" t="n">
        <v>173.6</v>
      </c>
      <c r="AK33" s="44" t="n">
        <f aca="false">+AI33*AJ33</f>
        <v>5208</v>
      </c>
      <c r="AL33" s="44" t="n">
        <v>5208</v>
      </c>
      <c r="AM33" s="38" t="n">
        <v>31</v>
      </c>
      <c r="AN33" s="35" t="n">
        <v>168</v>
      </c>
      <c r="AO33" s="45" t="n">
        <f aca="false">+AM33*AN33</f>
        <v>5208</v>
      </c>
      <c r="AP33" s="45" t="n">
        <v>5208</v>
      </c>
      <c r="AQ33" s="46" t="n">
        <v>30</v>
      </c>
      <c r="AR33" s="35" t="n">
        <v>173.6</v>
      </c>
      <c r="AS33" s="37" t="n">
        <f aca="false">+AQ33*AR33</f>
        <v>5208</v>
      </c>
      <c r="AT33" s="47"/>
      <c r="AU33" s="46" t="n">
        <v>31</v>
      </c>
      <c r="AV33" s="35" t="n">
        <v>168</v>
      </c>
      <c r="AW33" s="48" t="n">
        <f aca="false">+AU33*AV33</f>
        <v>5208</v>
      </c>
      <c r="AX33" s="49"/>
      <c r="AZ33" s="55"/>
      <c r="BA33" s="55"/>
      <c r="BB33" s="50" t="n">
        <v>31248</v>
      </c>
    </row>
    <row r="34" customFormat="false" ht="15" hidden="false" customHeight="true" outlineLevel="0" collapsed="false">
      <c r="A34" s="32" t="s">
        <v>55</v>
      </c>
      <c r="B34" s="32" t="s">
        <v>56</v>
      </c>
      <c r="C34" s="32" t="s">
        <v>103</v>
      </c>
      <c r="D34" s="32" t="s">
        <v>141</v>
      </c>
      <c r="E34" s="32" t="s">
        <v>142</v>
      </c>
      <c r="F34" s="32" t="s">
        <v>60</v>
      </c>
      <c r="G34" s="32" t="s">
        <v>61</v>
      </c>
      <c r="H34" s="33" t="n">
        <v>43907</v>
      </c>
      <c r="I34" s="34" t="n">
        <v>44090</v>
      </c>
      <c r="J34" s="34" t="n">
        <v>44257</v>
      </c>
      <c r="K34" s="32" t="n">
        <f aca="false">31-16</f>
        <v>15</v>
      </c>
      <c r="L34" s="35" t="n">
        <v>168</v>
      </c>
      <c r="M34" s="36" t="n">
        <f aca="false">+K34*L34</f>
        <v>2520</v>
      </c>
      <c r="N34" s="36" t="n">
        <v>2604</v>
      </c>
      <c r="O34" s="32" t="n">
        <v>30</v>
      </c>
      <c r="P34" s="35" t="n">
        <v>173.6</v>
      </c>
      <c r="Q34" s="37" t="n">
        <f aca="false">+O34*P34</f>
        <v>5208</v>
      </c>
      <c r="R34" s="37" t="n">
        <v>5208</v>
      </c>
      <c r="S34" s="38" t="n">
        <v>31</v>
      </c>
      <c r="T34" s="35" t="n">
        <v>168</v>
      </c>
      <c r="U34" s="39" t="n">
        <f aca="false">+S34*T34</f>
        <v>5208</v>
      </c>
      <c r="V34" s="39" t="n">
        <v>5208</v>
      </c>
      <c r="W34" s="38" t="n">
        <v>30</v>
      </c>
      <c r="X34" s="35" t="n">
        <v>173.6</v>
      </c>
      <c r="Y34" s="40" t="n">
        <f aca="false">+W34*X34</f>
        <v>5208</v>
      </c>
      <c r="Z34" s="40" t="n">
        <v>5208</v>
      </c>
      <c r="AA34" s="38" t="n">
        <v>31</v>
      </c>
      <c r="AB34" s="35" t="n">
        <v>168</v>
      </c>
      <c r="AC34" s="41" t="n">
        <f aca="false">+AA34*AB34</f>
        <v>5208</v>
      </c>
      <c r="AD34" s="41" t="n">
        <v>5208</v>
      </c>
      <c r="AE34" s="38" t="n">
        <v>31</v>
      </c>
      <c r="AF34" s="35" t="n">
        <v>168</v>
      </c>
      <c r="AG34" s="42" t="n">
        <f aca="false">+AE34*AF34</f>
        <v>5208</v>
      </c>
      <c r="AH34" s="42" t="n">
        <v>5208</v>
      </c>
      <c r="AI34" s="43" t="n">
        <v>30</v>
      </c>
      <c r="AJ34" s="35" t="n">
        <v>173.6</v>
      </c>
      <c r="AK34" s="44" t="n">
        <f aca="false">+AI34*AJ34</f>
        <v>5208</v>
      </c>
      <c r="AL34" s="44" t="n">
        <v>5208</v>
      </c>
      <c r="AM34" s="38" t="n">
        <v>31</v>
      </c>
      <c r="AN34" s="35" t="n">
        <v>168</v>
      </c>
      <c r="AO34" s="45" t="n">
        <f aca="false">+AM34*AN34</f>
        <v>5208</v>
      </c>
      <c r="AP34" s="45" t="n">
        <v>5208</v>
      </c>
      <c r="AQ34" s="46" t="n">
        <v>30</v>
      </c>
      <c r="AR34" s="35" t="n">
        <v>173.6</v>
      </c>
      <c r="AS34" s="37" t="n">
        <f aca="false">+AQ34*AR34</f>
        <v>5208</v>
      </c>
      <c r="AT34" s="47"/>
      <c r="AU34" s="46" t="n">
        <v>31</v>
      </c>
      <c r="AV34" s="35" t="n">
        <v>168</v>
      </c>
      <c r="AW34" s="48" t="n">
        <f aca="false">+AU34*AV34</f>
        <v>5208</v>
      </c>
      <c r="AX34" s="49"/>
      <c r="AY34" s="0"/>
      <c r="AZ34" s="0"/>
      <c r="BA34" s="0"/>
      <c r="BB34" s="50" t="n">
        <v>31248</v>
      </c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57" customFormat="true" ht="15" hidden="false" customHeight="true" outlineLevel="0" collapsed="false">
      <c r="A35" s="32" t="s">
        <v>127</v>
      </c>
      <c r="B35" s="32" t="s">
        <v>56</v>
      </c>
      <c r="C35" s="32" t="s">
        <v>143</v>
      </c>
      <c r="D35" s="32" t="s">
        <v>144</v>
      </c>
      <c r="E35" s="32" t="s">
        <v>65</v>
      </c>
      <c r="F35" s="32" t="s">
        <v>60</v>
      </c>
      <c r="G35" s="32" t="s">
        <v>61</v>
      </c>
      <c r="H35" s="33" t="n">
        <v>43913</v>
      </c>
      <c r="I35" s="34" t="n">
        <v>44096</v>
      </c>
      <c r="J35" s="34" t="n">
        <v>44257</v>
      </c>
      <c r="K35" s="32" t="n">
        <f aca="false">31-22</f>
        <v>9</v>
      </c>
      <c r="L35" s="35" t="n">
        <v>168</v>
      </c>
      <c r="M35" s="36" t="n">
        <f aca="false">+K35*L35</f>
        <v>1512</v>
      </c>
      <c r="N35" s="36" t="n">
        <v>1562.4</v>
      </c>
      <c r="O35" s="32" t="n">
        <v>30</v>
      </c>
      <c r="P35" s="35" t="n">
        <v>173.6</v>
      </c>
      <c r="Q35" s="37" t="n">
        <f aca="false">+O35*P35</f>
        <v>5208</v>
      </c>
      <c r="R35" s="37" t="n">
        <v>5208</v>
      </c>
      <c r="S35" s="38" t="n">
        <v>31</v>
      </c>
      <c r="T35" s="35" t="n">
        <v>168</v>
      </c>
      <c r="U35" s="39" t="n">
        <f aca="false">+S35*T35</f>
        <v>5208</v>
      </c>
      <c r="V35" s="39" t="n">
        <v>5208</v>
      </c>
      <c r="W35" s="38" t="n">
        <v>30</v>
      </c>
      <c r="X35" s="35" t="n">
        <v>173.6</v>
      </c>
      <c r="Y35" s="40" t="n">
        <f aca="false">+W35*X35</f>
        <v>5208</v>
      </c>
      <c r="Z35" s="40" t="n">
        <v>5208</v>
      </c>
      <c r="AA35" s="38" t="n">
        <v>31</v>
      </c>
      <c r="AB35" s="35" t="n">
        <v>168</v>
      </c>
      <c r="AC35" s="41" t="n">
        <f aca="false">+AA35*AB35</f>
        <v>5208</v>
      </c>
      <c r="AD35" s="41" t="n">
        <v>5208</v>
      </c>
      <c r="AE35" s="38" t="n">
        <v>31</v>
      </c>
      <c r="AF35" s="35" t="n">
        <v>168</v>
      </c>
      <c r="AG35" s="42" t="n">
        <f aca="false">+AE35*AF35</f>
        <v>5208</v>
      </c>
      <c r="AH35" s="42" t="n">
        <v>5208</v>
      </c>
      <c r="AI35" s="43" t="n">
        <v>30</v>
      </c>
      <c r="AJ35" s="35" t="n">
        <v>173.6</v>
      </c>
      <c r="AK35" s="44" t="n">
        <f aca="false">+AI35*AJ35</f>
        <v>5208</v>
      </c>
      <c r="AL35" s="44" t="n">
        <v>5208</v>
      </c>
      <c r="AM35" s="38" t="n">
        <v>31</v>
      </c>
      <c r="AN35" s="35" t="n">
        <v>168</v>
      </c>
      <c r="AO35" s="45" t="n">
        <f aca="false">+AM35*AN35</f>
        <v>5208</v>
      </c>
      <c r="AP35" s="45" t="n">
        <v>5208</v>
      </c>
      <c r="AQ35" s="46" t="n">
        <v>30</v>
      </c>
      <c r="AR35" s="35" t="n">
        <v>173.6</v>
      </c>
      <c r="AS35" s="37" t="n">
        <f aca="false">+AQ35*AR35</f>
        <v>5208</v>
      </c>
      <c r="AT35" s="47"/>
      <c r="AU35" s="46" t="n">
        <v>31</v>
      </c>
      <c r="AV35" s="35" t="n">
        <v>168</v>
      </c>
      <c r="AW35" s="48" t="n">
        <f aca="false">+AU35*AV35</f>
        <v>5208</v>
      </c>
      <c r="AX35" s="49"/>
      <c r="AY35" s="57" t="s">
        <v>145</v>
      </c>
      <c r="BB35" s="50" t="n">
        <v>31248</v>
      </c>
    </row>
    <row r="36" customFormat="false" ht="15" hidden="false" customHeight="true" outlineLevel="0" collapsed="false">
      <c r="A36" s="32" t="s">
        <v>55</v>
      </c>
      <c r="B36" s="32" t="s">
        <v>67</v>
      </c>
      <c r="C36" s="32" t="s">
        <v>91</v>
      </c>
      <c r="D36" s="32" t="s">
        <v>146</v>
      </c>
      <c r="E36" s="32" t="s">
        <v>65</v>
      </c>
      <c r="F36" s="32" t="s">
        <v>60</v>
      </c>
      <c r="G36" s="32" t="s">
        <v>61</v>
      </c>
      <c r="H36" s="33" t="n">
        <v>43896</v>
      </c>
      <c r="I36" s="34" t="n">
        <v>44079</v>
      </c>
      <c r="J36" s="34" t="n">
        <v>44217</v>
      </c>
      <c r="K36" s="32" t="n">
        <f aca="false">31-5</f>
        <v>26</v>
      </c>
      <c r="L36" s="35" t="n">
        <v>168</v>
      </c>
      <c r="M36" s="36" t="n">
        <f aca="false">+K36*L36</f>
        <v>4368</v>
      </c>
      <c r="N36" s="36" t="n">
        <v>4375</v>
      </c>
      <c r="O36" s="32" t="n">
        <v>30</v>
      </c>
      <c r="P36" s="35" t="n">
        <v>173.6</v>
      </c>
      <c r="Q36" s="37" t="n">
        <f aca="false">+O36*P36</f>
        <v>5208</v>
      </c>
      <c r="R36" s="37" t="n">
        <v>5208</v>
      </c>
      <c r="S36" s="38" t="n">
        <v>31</v>
      </c>
      <c r="T36" s="35" t="n">
        <v>168</v>
      </c>
      <c r="U36" s="39" t="n">
        <f aca="false">+S36*T36</f>
        <v>5208</v>
      </c>
      <c r="V36" s="39" t="n">
        <v>5208</v>
      </c>
      <c r="W36" s="38" t="n">
        <v>30</v>
      </c>
      <c r="X36" s="35" t="n">
        <v>173.6</v>
      </c>
      <c r="Y36" s="40" t="n">
        <f aca="false">+W36*X36</f>
        <v>5208</v>
      </c>
      <c r="Z36" s="40" t="n">
        <v>5208</v>
      </c>
      <c r="AA36" s="38" t="n">
        <v>31</v>
      </c>
      <c r="AB36" s="35" t="n">
        <v>168</v>
      </c>
      <c r="AC36" s="41" t="n">
        <f aca="false">+AA36*AB36</f>
        <v>5208</v>
      </c>
      <c r="AD36" s="41" t="n">
        <v>5131.3</v>
      </c>
      <c r="AE36" s="38" t="n">
        <v>31</v>
      </c>
      <c r="AF36" s="35" t="n">
        <v>168</v>
      </c>
      <c r="AG36" s="42" t="n">
        <f aca="false">+AE36*AF36</f>
        <v>5208</v>
      </c>
      <c r="AH36" s="42" t="n">
        <v>5208</v>
      </c>
      <c r="AI36" s="43" t="n">
        <v>30</v>
      </c>
      <c r="AJ36" s="35" t="n">
        <v>173.6</v>
      </c>
      <c r="AK36" s="44" t="n">
        <f aca="false">+AI36*AJ36</f>
        <v>5208</v>
      </c>
      <c r="AL36" s="44"/>
      <c r="AM36" s="38" t="n">
        <v>31</v>
      </c>
      <c r="AN36" s="35" t="n">
        <v>168</v>
      </c>
      <c r="AO36" s="45" t="n">
        <f aca="false">+AM36*AN36</f>
        <v>5208</v>
      </c>
      <c r="AP36" s="45"/>
      <c r="AQ36" s="46" t="n">
        <v>30</v>
      </c>
      <c r="AR36" s="35" t="n">
        <v>173.6</v>
      </c>
      <c r="AS36" s="37" t="n">
        <f aca="false">+AQ36*AR36</f>
        <v>5208</v>
      </c>
      <c r="AT36" s="37"/>
      <c r="AU36" s="46" t="n">
        <v>31</v>
      </c>
      <c r="AV36" s="35" t="n">
        <v>168</v>
      </c>
      <c r="AW36" s="48" t="n">
        <f aca="false">+AU36*AV36</f>
        <v>5208</v>
      </c>
      <c r="AX36" s="48"/>
      <c r="AY36" s="57" t="s">
        <v>79</v>
      </c>
      <c r="AZ36" s="55" t="s">
        <v>80</v>
      </c>
      <c r="BA36" s="58" t="n">
        <v>44260</v>
      </c>
      <c r="BB36" s="50" t="n">
        <v>31248</v>
      </c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true" outlineLevel="0" collapsed="false">
      <c r="A37" s="32" t="s">
        <v>55</v>
      </c>
      <c r="B37" s="32" t="s">
        <v>147</v>
      </c>
      <c r="C37" s="32" t="s">
        <v>147</v>
      </c>
      <c r="D37" s="32" t="s">
        <v>148</v>
      </c>
      <c r="E37" s="32" t="s">
        <v>93</v>
      </c>
      <c r="F37" s="32" t="s">
        <v>60</v>
      </c>
      <c r="G37" s="32" t="s">
        <v>61</v>
      </c>
      <c r="H37" s="33" t="n">
        <v>43899</v>
      </c>
      <c r="I37" s="34" t="n">
        <v>44082</v>
      </c>
      <c r="J37" s="34" t="n">
        <v>44257</v>
      </c>
      <c r="K37" s="32" t="n">
        <f aca="false">31-8</f>
        <v>23</v>
      </c>
      <c r="L37" s="35" t="n">
        <v>168</v>
      </c>
      <c r="M37" s="36" t="n">
        <f aca="false">+K37*L37</f>
        <v>3864</v>
      </c>
      <c r="N37" s="36" t="n">
        <v>4513.6</v>
      </c>
      <c r="O37" s="32" t="n">
        <v>30</v>
      </c>
      <c r="P37" s="35" t="n">
        <v>173.6</v>
      </c>
      <c r="Q37" s="37" t="n">
        <f aca="false">+O37*P37</f>
        <v>5208</v>
      </c>
      <c r="R37" s="37" t="n">
        <v>5208</v>
      </c>
      <c r="S37" s="38" t="n">
        <v>31</v>
      </c>
      <c r="T37" s="35" t="n">
        <v>168</v>
      </c>
      <c r="U37" s="39" t="n">
        <f aca="false">+S37*T37</f>
        <v>5208</v>
      </c>
      <c r="V37" s="39" t="n">
        <v>5208</v>
      </c>
      <c r="W37" s="38" t="n">
        <v>30</v>
      </c>
      <c r="X37" s="35" t="n">
        <v>173.6</v>
      </c>
      <c r="Y37" s="40" t="n">
        <f aca="false">+W37*X37</f>
        <v>5208</v>
      </c>
      <c r="Z37" s="40" t="n">
        <v>5208</v>
      </c>
      <c r="AA37" s="38" t="n">
        <v>31</v>
      </c>
      <c r="AB37" s="35" t="n">
        <v>168</v>
      </c>
      <c r="AC37" s="41" t="n">
        <f aca="false">+AA37*AB37</f>
        <v>5208</v>
      </c>
      <c r="AD37" s="41" t="n">
        <v>5208</v>
      </c>
      <c r="AE37" s="38" t="n">
        <v>31</v>
      </c>
      <c r="AF37" s="35" t="n">
        <v>168</v>
      </c>
      <c r="AG37" s="42" t="n">
        <f aca="false">+AE37*AF37</f>
        <v>5208</v>
      </c>
      <c r="AH37" s="42" t="n">
        <v>5208</v>
      </c>
      <c r="AI37" s="43" t="n">
        <v>30</v>
      </c>
      <c r="AJ37" s="35" t="n">
        <v>173.6</v>
      </c>
      <c r="AK37" s="44" t="n">
        <f aca="false">+AI37*AJ37</f>
        <v>5208</v>
      </c>
      <c r="AL37" s="44" t="n">
        <v>5208</v>
      </c>
      <c r="AM37" s="38" t="n">
        <v>31</v>
      </c>
      <c r="AN37" s="35" t="n">
        <v>168</v>
      </c>
      <c r="AO37" s="45" t="n">
        <f aca="false">+AM37*AN37</f>
        <v>5208</v>
      </c>
      <c r="AP37" s="45" t="n">
        <v>5208</v>
      </c>
      <c r="AQ37" s="46" t="n">
        <v>30</v>
      </c>
      <c r="AR37" s="35" t="n">
        <v>173.6</v>
      </c>
      <c r="AS37" s="37" t="n">
        <f aca="false">+AQ37*AR37</f>
        <v>5208</v>
      </c>
      <c r="AT37" s="47"/>
      <c r="AU37" s="46" t="n">
        <v>31</v>
      </c>
      <c r="AV37" s="35" t="n">
        <v>168</v>
      </c>
      <c r="AW37" s="48" t="n">
        <f aca="false">+AU37*AV37</f>
        <v>5208</v>
      </c>
      <c r="AX37" s="49"/>
      <c r="AY37" s="0"/>
      <c r="AZ37" s="0"/>
      <c r="BA37" s="0"/>
      <c r="BB37" s="50" t="n">
        <v>31248</v>
      </c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57" customFormat="true" ht="15" hidden="false" customHeight="true" outlineLevel="0" collapsed="false">
      <c r="A38" s="32" t="s">
        <v>112</v>
      </c>
      <c r="B38" s="32" t="s">
        <v>56</v>
      </c>
      <c r="C38" s="32" t="s">
        <v>149</v>
      </c>
      <c r="D38" s="32" t="s">
        <v>150</v>
      </c>
      <c r="E38" s="32" t="s">
        <v>83</v>
      </c>
      <c r="F38" s="32" t="s">
        <v>84</v>
      </c>
      <c r="G38" s="32" t="s">
        <v>61</v>
      </c>
      <c r="H38" s="33" t="n">
        <v>43913</v>
      </c>
      <c r="I38" s="34" t="n">
        <v>44078</v>
      </c>
      <c r="J38" s="34" t="n">
        <v>44078</v>
      </c>
      <c r="K38" s="32" t="n">
        <f aca="false">31-22</f>
        <v>9</v>
      </c>
      <c r="L38" s="35" t="n">
        <v>168</v>
      </c>
      <c r="M38" s="36" t="n">
        <f aca="false">+K38*L38</f>
        <v>1512</v>
      </c>
      <c r="N38" s="36" t="n">
        <v>1388.8</v>
      </c>
      <c r="O38" s="32" t="n">
        <v>30</v>
      </c>
      <c r="P38" s="35" t="n">
        <v>173.6</v>
      </c>
      <c r="Q38" s="37" t="n">
        <f aca="false">+O38*P38</f>
        <v>5208</v>
      </c>
      <c r="R38" s="37" t="n">
        <v>5208</v>
      </c>
      <c r="S38" s="38" t="n">
        <v>31</v>
      </c>
      <c r="T38" s="35" t="n">
        <v>168</v>
      </c>
      <c r="U38" s="39" t="n">
        <f aca="false">+S38*T38</f>
        <v>5208</v>
      </c>
      <c r="V38" s="39" t="n">
        <v>5208</v>
      </c>
      <c r="W38" s="38" t="n">
        <v>30</v>
      </c>
      <c r="X38" s="35" t="n">
        <v>173.6</v>
      </c>
      <c r="Y38" s="40" t="n">
        <f aca="false">+W38*X38</f>
        <v>5208</v>
      </c>
      <c r="Z38" s="40" t="n">
        <v>5208</v>
      </c>
      <c r="AA38" s="38" t="n">
        <v>31</v>
      </c>
      <c r="AB38" s="35" t="n">
        <v>168</v>
      </c>
      <c r="AC38" s="41" t="n">
        <f aca="false">+AA38*AB38</f>
        <v>5208</v>
      </c>
      <c r="AD38" s="41" t="n">
        <v>5208</v>
      </c>
      <c r="AE38" s="38" t="n">
        <v>31</v>
      </c>
      <c r="AF38" s="35" t="n">
        <v>168</v>
      </c>
      <c r="AG38" s="42" t="n">
        <f aca="false">+AE38*AF38</f>
        <v>5208</v>
      </c>
      <c r="AH38" s="42" t="n">
        <v>5208</v>
      </c>
      <c r="AI38" s="43" t="n">
        <v>4</v>
      </c>
      <c r="AJ38" s="35" t="n">
        <v>173.6</v>
      </c>
      <c r="AK38" s="44" t="n">
        <f aca="false">+AI38*AJ38</f>
        <v>694.4</v>
      </c>
      <c r="AL38" s="44" t="n">
        <v>520.8</v>
      </c>
      <c r="AM38" s="51" t="n">
        <v>0</v>
      </c>
      <c r="AN38" s="35"/>
      <c r="AO38" s="52"/>
      <c r="AP38" s="54"/>
      <c r="AQ38" s="53" t="n">
        <v>0</v>
      </c>
      <c r="AR38" s="54"/>
      <c r="AS38" s="54"/>
      <c r="AT38" s="54"/>
      <c r="AU38" s="53" t="n">
        <v>0</v>
      </c>
      <c r="AV38" s="35"/>
      <c r="AW38" s="52"/>
      <c r="AX38" s="54"/>
      <c r="AY38" s="55"/>
      <c r="AZ38" s="55" t="s">
        <v>80</v>
      </c>
      <c r="BA38" s="58" t="n">
        <v>44096</v>
      </c>
      <c r="BB38" s="50" t="n">
        <v>31248</v>
      </c>
    </row>
    <row r="39" customFormat="false" ht="15" hidden="false" customHeight="true" outlineLevel="0" collapsed="false">
      <c r="A39" s="32" t="s">
        <v>112</v>
      </c>
      <c r="B39" s="32" t="s">
        <v>56</v>
      </c>
      <c r="C39" s="32" t="s">
        <v>107</v>
      </c>
      <c r="D39" s="32" t="s">
        <v>151</v>
      </c>
      <c r="E39" s="32" t="s">
        <v>105</v>
      </c>
      <c r="F39" s="32" t="s">
        <v>152</v>
      </c>
      <c r="G39" s="32" t="s">
        <v>153</v>
      </c>
      <c r="H39" s="34" t="n">
        <v>43922</v>
      </c>
      <c r="I39" s="34" t="n">
        <v>44104</v>
      </c>
      <c r="J39" s="34" t="n">
        <v>44257</v>
      </c>
      <c r="K39" s="60" t="n">
        <v>0</v>
      </c>
      <c r="L39" s="61"/>
      <c r="M39" s="52"/>
      <c r="N39" s="54"/>
      <c r="O39" s="32" t="n">
        <v>30</v>
      </c>
      <c r="P39" s="35" t="n">
        <v>173.6</v>
      </c>
      <c r="Q39" s="37" t="n">
        <f aca="false">+O39*P39</f>
        <v>5208</v>
      </c>
      <c r="R39" s="37" t="n">
        <v>5208</v>
      </c>
      <c r="S39" s="38" t="n">
        <v>31</v>
      </c>
      <c r="T39" s="35" t="n">
        <v>168</v>
      </c>
      <c r="U39" s="39" t="n">
        <f aca="false">+S39*T39</f>
        <v>5208</v>
      </c>
      <c r="V39" s="39" t="n">
        <v>5208</v>
      </c>
      <c r="W39" s="38" t="n">
        <v>30</v>
      </c>
      <c r="X39" s="35" t="n">
        <v>173.6</v>
      </c>
      <c r="Y39" s="40" t="n">
        <f aca="false">+W39*X39</f>
        <v>5208</v>
      </c>
      <c r="Z39" s="40" t="n">
        <v>5208</v>
      </c>
      <c r="AA39" s="38" t="n">
        <v>31</v>
      </c>
      <c r="AB39" s="35" t="n">
        <v>168</v>
      </c>
      <c r="AC39" s="41" t="n">
        <f aca="false">+AA39*AB39</f>
        <v>5208</v>
      </c>
      <c r="AD39" s="41" t="n">
        <v>5208</v>
      </c>
      <c r="AE39" s="38" t="n">
        <v>31</v>
      </c>
      <c r="AF39" s="35" t="n">
        <v>168</v>
      </c>
      <c r="AG39" s="42" t="n">
        <f aca="false">+AE39*AF39</f>
        <v>5208</v>
      </c>
      <c r="AH39" s="42" t="n">
        <v>5208</v>
      </c>
      <c r="AI39" s="43" t="n">
        <v>30</v>
      </c>
      <c r="AJ39" s="35" t="n">
        <v>173.6</v>
      </c>
      <c r="AK39" s="44" t="n">
        <f aca="false">+AI39*AJ39</f>
        <v>5208</v>
      </c>
      <c r="AL39" s="44" t="n">
        <v>5208</v>
      </c>
      <c r="AM39" s="38" t="n">
        <v>31</v>
      </c>
      <c r="AN39" s="35" t="n">
        <v>168</v>
      </c>
      <c r="AO39" s="45" t="n">
        <f aca="false">+AM39*AN39</f>
        <v>5208</v>
      </c>
      <c r="AP39" s="45" t="n">
        <v>5208</v>
      </c>
      <c r="AQ39" s="46" t="n">
        <v>30</v>
      </c>
      <c r="AR39" s="35" t="n">
        <v>173.6</v>
      </c>
      <c r="AS39" s="37" t="n">
        <f aca="false">+AQ39*AR39</f>
        <v>5208</v>
      </c>
      <c r="AT39" s="47"/>
      <c r="AU39" s="46" t="n">
        <v>31</v>
      </c>
      <c r="AV39" s="35" t="n">
        <v>168</v>
      </c>
      <c r="AW39" s="48" t="n">
        <f aca="false">+AU39*AV39</f>
        <v>5208</v>
      </c>
      <c r="AX39" s="49"/>
      <c r="AY39" s="0"/>
      <c r="AZ39" s="0"/>
      <c r="BA39" s="0"/>
      <c r="BB39" s="50" t="n">
        <v>31248</v>
      </c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true" outlineLevel="0" collapsed="false">
      <c r="A40" s="32" t="s">
        <v>127</v>
      </c>
      <c r="B40" s="32" t="s">
        <v>56</v>
      </c>
      <c r="C40" s="32" t="s">
        <v>107</v>
      </c>
      <c r="D40" s="32" t="s">
        <v>154</v>
      </c>
      <c r="E40" s="32" t="s">
        <v>105</v>
      </c>
      <c r="F40" s="32" t="s">
        <v>152</v>
      </c>
      <c r="G40" s="32" t="s">
        <v>153</v>
      </c>
      <c r="H40" s="34" t="n">
        <v>43922</v>
      </c>
      <c r="I40" s="34" t="n">
        <v>44028</v>
      </c>
      <c r="J40" s="34" t="n">
        <v>44028</v>
      </c>
      <c r="K40" s="60" t="n">
        <v>0</v>
      </c>
      <c r="L40" s="61"/>
      <c r="M40" s="52"/>
      <c r="N40" s="54"/>
      <c r="O40" s="32" t="n">
        <v>30</v>
      </c>
      <c r="P40" s="35" t="n">
        <v>173.6</v>
      </c>
      <c r="Q40" s="37" t="n">
        <f aca="false">+O40*P40</f>
        <v>5208</v>
      </c>
      <c r="R40" s="37" t="n">
        <v>5208</v>
      </c>
      <c r="S40" s="38" t="n">
        <v>31</v>
      </c>
      <c r="T40" s="35" t="n">
        <v>168</v>
      </c>
      <c r="U40" s="39" t="n">
        <f aca="false">+S40*T40</f>
        <v>5208</v>
      </c>
      <c r="V40" s="39" t="n">
        <v>5208</v>
      </c>
      <c r="W40" s="38" t="n">
        <v>30</v>
      </c>
      <c r="X40" s="35" t="n">
        <v>173.6</v>
      </c>
      <c r="Y40" s="40" t="n">
        <f aca="false">+W40*X40</f>
        <v>5208</v>
      </c>
      <c r="Z40" s="40" t="n">
        <v>5208</v>
      </c>
      <c r="AA40" s="38" t="n">
        <v>16</v>
      </c>
      <c r="AB40" s="35" t="n">
        <v>168</v>
      </c>
      <c r="AC40" s="41" t="n">
        <f aca="false">+AA40*AB40</f>
        <v>2688</v>
      </c>
      <c r="AD40" s="41" t="n">
        <v>5208</v>
      </c>
      <c r="AE40" s="51" t="n">
        <v>0</v>
      </c>
      <c r="AF40" s="35"/>
      <c r="AG40" s="52"/>
      <c r="AH40" s="52"/>
      <c r="AI40" s="59" t="n">
        <v>0</v>
      </c>
      <c r="AJ40" s="35"/>
      <c r="AK40" s="52"/>
      <c r="AL40" s="52"/>
      <c r="AM40" s="51" t="n">
        <v>0</v>
      </c>
      <c r="AN40" s="35"/>
      <c r="AO40" s="52"/>
      <c r="AP40" s="54"/>
      <c r="AQ40" s="53" t="n">
        <v>0</v>
      </c>
      <c r="AR40" s="54"/>
      <c r="AS40" s="52"/>
      <c r="AT40" s="54"/>
      <c r="AU40" s="53" t="n">
        <v>0</v>
      </c>
      <c r="AV40" s="35"/>
      <c r="AW40" s="52"/>
      <c r="AX40" s="54"/>
      <c r="AY40" s="57" t="s">
        <v>145</v>
      </c>
      <c r="AZ40" s="55" t="s">
        <v>80</v>
      </c>
      <c r="BA40" s="58" t="n">
        <v>44104</v>
      </c>
      <c r="BB40" s="50" t="n">
        <v>31248</v>
      </c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true" outlineLevel="0" collapsed="false">
      <c r="A41" s="32" t="s">
        <v>112</v>
      </c>
      <c r="B41" s="32" t="s">
        <v>56</v>
      </c>
      <c r="C41" s="32" t="s">
        <v>107</v>
      </c>
      <c r="D41" s="32" t="s">
        <v>155</v>
      </c>
      <c r="E41" s="32" t="s">
        <v>105</v>
      </c>
      <c r="F41" s="32" t="s">
        <v>152</v>
      </c>
      <c r="G41" s="32" t="s">
        <v>153</v>
      </c>
      <c r="H41" s="34" t="n">
        <v>43922</v>
      </c>
      <c r="I41" s="34" t="n">
        <v>44104</v>
      </c>
      <c r="J41" s="34" t="n">
        <v>44257</v>
      </c>
      <c r="K41" s="60" t="n">
        <v>0</v>
      </c>
      <c r="L41" s="61"/>
      <c r="M41" s="52"/>
      <c r="N41" s="54"/>
      <c r="O41" s="32" t="n">
        <v>30</v>
      </c>
      <c r="P41" s="35" t="n">
        <v>173.6</v>
      </c>
      <c r="Q41" s="37" t="n">
        <f aca="false">+O41*P41</f>
        <v>5208</v>
      </c>
      <c r="R41" s="37" t="n">
        <v>5210</v>
      </c>
      <c r="S41" s="38" t="n">
        <v>31</v>
      </c>
      <c r="T41" s="35" t="n">
        <v>168</v>
      </c>
      <c r="U41" s="39" t="n">
        <f aca="false">+S41*T41</f>
        <v>5208</v>
      </c>
      <c r="V41" s="39" t="n">
        <v>5208</v>
      </c>
      <c r="W41" s="38" t="n">
        <v>30</v>
      </c>
      <c r="X41" s="35" t="n">
        <v>173.6</v>
      </c>
      <c r="Y41" s="40" t="n">
        <f aca="false">+W41*X41</f>
        <v>5208</v>
      </c>
      <c r="Z41" s="40" t="n">
        <v>5210</v>
      </c>
      <c r="AA41" s="38" t="n">
        <v>31</v>
      </c>
      <c r="AB41" s="35" t="n">
        <v>168</v>
      </c>
      <c r="AC41" s="41" t="n">
        <f aca="false">+AA41*AB41</f>
        <v>5208</v>
      </c>
      <c r="AD41" s="41" t="n">
        <v>5208</v>
      </c>
      <c r="AE41" s="38" t="n">
        <v>31</v>
      </c>
      <c r="AF41" s="35" t="n">
        <v>168</v>
      </c>
      <c r="AG41" s="42" t="n">
        <f aca="false">+AE41*AF41</f>
        <v>5208</v>
      </c>
      <c r="AH41" s="42" t="n">
        <v>5208</v>
      </c>
      <c r="AI41" s="43" t="n">
        <v>30</v>
      </c>
      <c r="AJ41" s="35" t="n">
        <v>173.6</v>
      </c>
      <c r="AK41" s="44" t="n">
        <f aca="false">+AI41*AJ41</f>
        <v>5208</v>
      </c>
      <c r="AL41" s="44" t="n">
        <v>5208</v>
      </c>
      <c r="AM41" s="38" t="n">
        <v>31</v>
      </c>
      <c r="AN41" s="35" t="n">
        <v>168</v>
      </c>
      <c r="AO41" s="45" t="n">
        <f aca="false">+AM41*AN41</f>
        <v>5208</v>
      </c>
      <c r="AP41" s="45" t="n">
        <v>5208</v>
      </c>
      <c r="AQ41" s="46" t="n">
        <v>30</v>
      </c>
      <c r="AR41" s="35" t="n">
        <v>173.6</v>
      </c>
      <c r="AS41" s="37" t="n">
        <f aca="false">+AQ41*AR41</f>
        <v>5208</v>
      </c>
      <c r="AT41" s="47"/>
      <c r="AU41" s="46" t="n">
        <v>31</v>
      </c>
      <c r="AV41" s="35" t="n">
        <v>168</v>
      </c>
      <c r="AW41" s="48" t="n">
        <f aca="false">+AU41*AV41</f>
        <v>5208</v>
      </c>
      <c r="AX41" s="49"/>
      <c r="AY41" s="0"/>
      <c r="AZ41" s="0"/>
      <c r="BA41" s="0"/>
      <c r="BB41" s="50" t="n">
        <v>31248</v>
      </c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" hidden="false" customHeight="true" outlineLevel="0" collapsed="false">
      <c r="A42" s="32" t="s">
        <v>112</v>
      </c>
      <c r="B42" s="32" t="s">
        <v>56</v>
      </c>
      <c r="C42" s="32" t="s">
        <v>156</v>
      </c>
      <c r="D42" s="32" t="s">
        <v>157</v>
      </c>
      <c r="E42" s="32" t="s">
        <v>72</v>
      </c>
      <c r="F42" s="32" t="s">
        <v>152</v>
      </c>
      <c r="G42" s="32" t="s">
        <v>153</v>
      </c>
      <c r="H42" s="34" t="n">
        <v>43917</v>
      </c>
      <c r="I42" s="34" t="n">
        <v>43955</v>
      </c>
      <c r="J42" s="34" t="n">
        <v>43955</v>
      </c>
      <c r="K42" s="56" t="n">
        <f aca="false">31-26</f>
        <v>5</v>
      </c>
      <c r="L42" s="35" t="n">
        <v>168</v>
      </c>
      <c r="M42" s="36" t="n">
        <f aca="false">+K42*L42</f>
        <v>840</v>
      </c>
      <c r="N42" s="36"/>
      <c r="O42" s="32" t="n">
        <v>30</v>
      </c>
      <c r="P42" s="35" t="n">
        <v>173.6</v>
      </c>
      <c r="Q42" s="37" t="n">
        <f aca="false">+O42*P42</f>
        <v>5208</v>
      </c>
      <c r="R42" s="37"/>
      <c r="S42" s="38" t="n">
        <v>4</v>
      </c>
      <c r="T42" s="35" t="n">
        <v>168</v>
      </c>
      <c r="U42" s="39" t="n">
        <f aca="false">+S42*T42</f>
        <v>672</v>
      </c>
      <c r="V42" s="39" t="n">
        <v>6770.4</v>
      </c>
      <c r="W42" s="51" t="n">
        <v>0</v>
      </c>
      <c r="X42" s="51"/>
      <c r="Y42" s="54"/>
      <c r="Z42" s="54"/>
      <c r="AA42" s="51" t="n">
        <v>0</v>
      </c>
      <c r="AB42" s="61"/>
      <c r="AC42" s="54"/>
      <c r="AD42" s="54"/>
      <c r="AE42" s="51" t="n">
        <v>0</v>
      </c>
      <c r="AF42" s="61"/>
      <c r="AG42" s="54"/>
      <c r="AH42" s="54"/>
      <c r="AI42" s="59" t="n">
        <v>0</v>
      </c>
      <c r="AJ42" s="61"/>
      <c r="AK42" s="52"/>
      <c r="AL42" s="54"/>
      <c r="AM42" s="51" t="n">
        <v>0</v>
      </c>
      <c r="AN42" s="35"/>
      <c r="AO42" s="52"/>
      <c r="AP42" s="54"/>
      <c r="AQ42" s="53" t="n">
        <v>0</v>
      </c>
      <c r="AR42" s="54"/>
      <c r="AS42" s="54"/>
      <c r="AT42" s="54"/>
      <c r="AU42" s="53" t="n">
        <v>0</v>
      </c>
      <c r="AV42" s="35"/>
      <c r="AW42" s="52"/>
      <c r="AX42" s="54"/>
      <c r="AY42" s="58"/>
      <c r="AZ42" s="55" t="s">
        <v>80</v>
      </c>
      <c r="BA42" s="58" t="n">
        <v>44100</v>
      </c>
      <c r="BB42" s="50" t="n">
        <v>31248</v>
      </c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57" customFormat="true" ht="15" hidden="false" customHeight="true" outlineLevel="0" collapsed="false">
      <c r="A43" s="32" t="s">
        <v>55</v>
      </c>
      <c r="B43" s="32" t="s">
        <v>67</v>
      </c>
      <c r="C43" s="32" t="s">
        <v>70</v>
      </c>
      <c r="D43" s="32" t="s">
        <v>158</v>
      </c>
      <c r="E43" s="32" t="s">
        <v>78</v>
      </c>
      <c r="F43" s="32" t="s">
        <v>152</v>
      </c>
      <c r="G43" s="32" t="s">
        <v>153</v>
      </c>
      <c r="H43" s="33" t="n">
        <v>43900</v>
      </c>
      <c r="I43" s="34" t="n">
        <v>44083</v>
      </c>
      <c r="J43" s="34" t="n">
        <v>44083</v>
      </c>
      <c r="K43" s="32" t="n">
        <f aca="false">31-9</f>
        <v>22</v>
      </c>
      <c r="L43" s="35" t="n">
        <v>168</v>
      </c>
      <c r="M43" s="36" t="n">
        <f aca="false">+K43*L43</f>
        <v>3696</v>
      </c>
      <c r="N43" s="36" t="n">
        <v>3647.6</v>
      </c>
      <c r="O43" s="32" t="n">
        <v>30</v>
      </c>
      <c r="P43" s="35" t="n">
        <v>173.6</v>
      </c>
      <c r="Q43" s="37" t="n">
        <f aca="false">+O43*P43</f>
        <v>5208</v>
      </c>
      <c r="R43" s="37" t="n">
        <v>5210</v>
      </c>
      <c r="S43" s="38" t="n">
        <v>31</v>
      </c>
      <c r="T43" s="35" t="n">
        <v>168</v>
      </c>
      <c r="U43" s="39" t="n">
        <f aca="false">+S43*T43</f>
        <v>5208</v>
      </c>
      <c r="V43" s="39" t="n">
        <v>5210</v>
      </c>
      <c r="W43" s="38" t="n">
        <v>30</v>
      </c>
      <c r="X43" s="35" t="n">
        <v>173.6</v>
      </c>
      <c r="Y43" s="40" t="n">
        <f aca="false">+W43*X43</f>
        <v>5208</v>
      </c>
      <c r="Z43" s="40" t="n">
        <v>5210</v>
      </c>
      <c r="AA43" s="38" t="n">
        <v>31</v>
      </c>
      <c r="AB43" s="35" t="n">
        <v>168</v>
      </c>
      <c r="AC43" s="41" t="n">
        <f aca="false">+AA43*AB43</f>
        <v>5208</v>
      </c>
      <c r="AD43" s="41" t="n">
        <v>5210</v>
      </c>
      <c r="AE43" s="38" t="n">
        <v>31</v>
      </c>
      <c r="AF43" s="35" t="n">
        <v>168</v>
      </c>
      <c r="AG43" s="42" t="n">
        <f aca="false">+AE43*AF43</f>
        <v>5208</v>
      </c>
      <c r="AH43" s="42" t="n">
        <v>5210</v>
      </c>
      <c r="AI43" s="43" t="n">
        <v>9</v>
      </c>
      <c r="AJ43" s="35" t="n">
        <v>173.6</v>
      </c>
      <c r="AK43" s="44" t="n">
        <f aca="false">+AI43*AJ43</f>
        <v>1562.4</v>
      </c>
      <c r="AL43" s="44" t="n">
        <v>1564.4</v>
      </c>
      <c r="AM43" s="51" t="n">
        <v>0</v>
      </c>
      <c r="AN43" s="35"/>
      <c r="AO43" s="52"/>
      <c r="AP43" s="54"/>
      <c r="AQ43" s="53" t="n">
        <v>0</v>
      </c>
      <c r="AR43" s="54"/>
      <c r="AS43" s="54"/>
      <c r="AT43" s="54"/>
      <c r="AU43" s="53" t="n">
        <v>0</v>
      </c>
      <c r="AV43" s="35"/>
      <c r="AW43" s="52"/>
      <c r="AX43" s="54"/>
      <c r="AY43" s="55"/>
      <c r="AZ43" s="55" t="s">
        <v>66</v>
      </c>
      <c r="BA43" s="55"/>
      <c r="BB43" s="50" t="n">
        <v>31248</v>
      </c>
    </row>
    <row r="44" customFormat="false" ht="15" hidden="false" customHeight="true" outlineLevel="0" collapsed="false">
      <c r="A44" s="32" t="s">
        <v>112</v>
      </c>
      <c r="B44" s="32" t="s">
        <v>56</v>
      </c>
      <c r="C44" s="32" t="s">
        <v>159</v>
      </c>
      <c r="D44" s="32" t="s">
        <v>160</v>
      </c>
      <c r="E44" s="32" t="s">
        <v>72</v>
      </c>
      <c r="F44" s="32" t="s">
        <v>152</v>
      </c>
      <c r="G44" s="32" t="s">
        <v>153</v>
      </c>
      <c r="H44" s="33" t="n">
        <v>43913</v>
      </c>
      <c r="I44" s="34" t="n">
        <v>43948</v>
      </c>
      <c r="J44" s="34" t="n">
        <v>43948</v>
      </c>
      <c r="K44" s="32" t="n">
        <f aca="false">31-22</f>
        <v>9</v>
      </c>
      <c r="L44" s="35" t="n">
        <v>168</v>
      </c>
      <c r="M44" s="36" t="n">
        <f aca="false">+K44*L44</f>
        <v>1512</v>
      </c>
      <c r="N44" s="36"/>
      <c r="O44" s="32" t="n">
        <v>27</v>
      </c>
      <c r="P44" s="35" t="n">
        <v>173.6</v>
      </c>
      <c r="Q44" s="37" t="n">
        <f aca="false">+O44*P44</f>
        <v>4687.2</v>
      </c>
      <c r="R44" s="37" t="n">
        <v>6249.6</v>
      </c>
      <c r="S44" s="51" t="n">
        <v>0</v>
      </c>
      <c r="T44" s="35"/>
      <c r="U44" s="52"/>
      <c r="V44" s="52"/>
      <c r="W44" s="51" t="n">
        <v>0</v>
      </c>
      <c r="X44" s="35"/>
      <c r="Y44" s="52"/>
      <c r="Z44" s="52"/>
      <c r="AA44" s="51" t="n">
        <v>0</v>
      </c>
      <c r="AB44" s="35"/>
      <c r="AC44" s="52"/>
      <c r="AD44" s="52"/>
      <c r="AE44" s="51" t="n">
        <v>0</v>
      </c>
      <c r="AF44" s="35"/>
      <c r="AG44" s="52"/>
      <c r="AH44" s="52"/>
      <c r="AI44" s="51" t="n">
        <v>0</v>
      </c>
      <c r="AJ44" s="35"/>
      <c r="AK44" s="52"/>
      <c r="AL44" s="52"/>
      <c r="AM44" s="51" t="n">
        <v>0</v>
      </c>
      <c r="AN44" s="35"/>
      <c r="AO44" s="52"/>
      <c r="AP44" s="54"/>
      <c r="AQ44" s="53" t="n">
        <v>0</v>
      </c>
      <c r="AR44" s="54"/>
      <c r="AS44" s="54"/>
      <c r="AT44" s="54"/>
      <c r="AU44" s="53" t="n">
        <v>0</v>
      </c>
      <c r="AV44" s="35"/>
      <c r="AW44" s="52"/>
      <c r="AX44" s="54"/>
      <c r="AY44" s="0"/>
      <c r="AZ44" s="55" t="s">
        <v>80</v>
      </c>
      <c r="BA44" s="58" t="n">
        <v>44096</v>
      </c>
      <c r="BB44" s="50" t="n">
        <v>31248</v>
      </c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5" hidden="false" customHeight="true" outlineLevel="0" collapsed="false">
      <c r="A45" s="32" t="s">
        <v>112</v>
      </c>
      <c r="B45" s="32" t="s">
        <v>56</v>
      </c>
      <c r="C45" s="32" t="s">
        <v>107</v>
      </c>
      <c r="D45" s="32" t="s">
        <v>161</v>
      </c>
      <c r="E45" s="32" t="s">
        <v>105</v>
      </c>
      <c r="F45" s="32" t="s">
        <v>152</v>
      </c>
      <c r="G45" s="32" t="s">
        <v>162</v>
      </c>
      <c r="H45" s="34" t="n">
        <v>43922</v>
      </c>
      <c r="I45" s="34" t="n">
        <v>44104</v>
      </c>
      <c r="J45" s="34" t="n">
        <v>44257</v>
      </c>
      <c r="K45" s="60" t="n">
        <v>0</v>
      </c>
      <c r="L45" s="61"/>
      <c r="M45" s="52"/>
      <c r="N45" s="54"/>
      <c r="O45" s="32" t="n">
        <v>30</v>
      </c>
      <c r="P45" s="35" t="n">
        <v>173.6</v>
      </c>
      <c r="Q45" s="37" t="n">
        <f aca="false">+O45*P45</f>
        <v>5208</v>
      </c>
      <c r="R45" s="37" t="n">
        <v>5208</v>
      </c>
      <c r="S45" s="38" t="n">
        <v>31</v>
      </c>
      <c r="T45" s="35" t="n">
        <v>168</v>
      </c>
      <c r="U45" s="39" t="n">
        <f aca="false">+S45*T45</f>
        <v>5208</v>
      </c>
      <c r="V45" s="39" t="n">
        <v>5208</v>
      </c>
      <c r="W45" s="38" t="n">
        <v>30</v>
      </c>
      <c r="X45" s="35" t="n">
        <v>173.6</v>
      </c>
      <c r="Y45" s="40" t="n">
        <f aca="false">+W45*X45</f>
        <v>5208</v>
      </c>
      <c r="Z45" s="40" t="n">
        <v>5208</v>
      </c>
      <c r="AA45" s="38" t="n">
        <v>31</v>
      </c>
      <c r="AB45" s="35" t="n">
        <v>168</v>
      </c>
      <c r="AC45" s="41" t="n">
        <f aca="false">+AA45*AB45</f>
        <v>5208</v>
      </c>
      <c r="AD45" s="41" t="n">
        <v>5208</v>
      </c>
      <c r="AE45" s="38" t="n">
        <v>31</v>
      </c>
      <c r="AF45" s="35" t="n">
        <v>168</v>
      </c>
      <c r="AG45" s="42" t="n">
        <f aca="false">+AE45*AF45</f>
        <v>5208</v>
      </c>
      <c r="AH45" s="42" t="n">
        <v>5208</v>
      </c>
      <c r="AI45" s="43" t="n">
        <v>30</v>
      </c>
      <c r="AJ45" s="35" t="n">
        <v>173.6</v>
      </c>
      <c r="AK45" s="44" t="n">
        <f aca="false">+AI45*AJ45</f>
        <v>5208</v>
      </c>
      <c r="AL45" s="44" t="n">
        <v>5208</v>
      </c>
      <c r="AM45" s="38" t="n">
        <v>31</v>
      </c>
      <c r="AN45" s="35" t="n">
        <v>168</v>
      </c>
      <c r="AO45" s="67" t="n">
        <f aca="false">+AM45*AN45</f>
        <v>5208</v>
      </c>
      <c r="AP45" s="62"/>
      <c r="AQ45" s="68" t="n">
        <v>30</v>
      </c>
      <c r="AR45" s="35" t="n">
        <v>173.6</v>
      </c>
      <c r="AS45" s="37" t="n">
        <f aca="false">+AQ45*AR45</f>
        <v>5208</v>
      </c>
      <c r="AT45" s="47"/>
      <c r="AU45" s="46" t="n">
        <v>31</v>
      </c>
      <c r="AV45" s="35" t="n">
        <v>168</v>
      </c>
      <c r="AW45" s="48" t="n">
        <f aca="false">+AU45*AV45</f>
        <v>5208</v>
      </c>
      <c r="AX45" s="49"/>
      <c r="AY45" s="0"/>
      <c r="AZ45" s="69" t="s">
        <v>163</v>
      </c>
      <c r="BA45" s="0"/>
      <c r="BB45" s="50" t="n">
        <v>31248</v>
      </c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" hidden="false" customHeight="true" outlineLevel="0" collapsed="false">
      <c r="A46" s="32" t="s">
        <v>55</v>
      </c>
      <c r="B46" s="32" t="s">
        <v>67</v>
      </c>
      <c r="C46" s="32" t="s">
        <v>164</v>
      </c>
      <c r="D46" s="32" t="s">
        <v>165</v>
      </c>
      <c r="E46" s="32" t="s">
        <v>166</v>
      </c>
      <c r="F46" s="32" t="s">
        <v>167</v>
      </c>
      <c r="G46" s="32" t="s">
        <v>168</v>
      </c>
      <c r="H46" s="33" t="n">
        <v>43907</v>
      </c>
      <c r="I46" s="34" t="n">
        <v>44090</v>
      </c>
      <c r="J46" s="34" t="n">
        <v>44257</v>
      </c>
      <c r="K46" s="32" t="n">
        <f aca="false">31-16</f>
        <v>15</v>
      </c>
      <c r="L46" s="35" t="n">
        <v>168</v>
      </c>
      <c r="M46" s="36" t="n">
        <f aca="false">+K46*L46</f>
        <v>2520</v>
      </c>
      <c r="N46" s="36" t="n">
        <v>1461.9</v>
      </c>
      <c r="O46" s="32" t="n">
        <v>30</v>
      </c>
      <c r="P46" s="35" t="n">
        <v>173.6</v>
      </c>
      <c r="Q46" s="37" t="n">
        <f aca="false">+O46*P46</f>
        <v>5208</v>
      </c>
      <c r="R46" s="37" t="n">
        <v>5208</v>
      </c>
      <c r="S46" s="38" t="n">
        <v>31</v>
      </c>
      <c r="T46" s="35" t="n">
        <v>168</v>
      </c>
      <c r="U46" s="39" t="n">
        <f aca="false">+S46*T46</f>
        <v>5208</v>
      </c>
      <c r="V46" s="39" t="n">
        <v>5208</v>
      </c>
      <c r="W46" s="38" t="n">
        <v>30</v>
      </c>
      <c r="X46" s="35" t="n">
        <v>173.6</v>
      </c>
      <c r="Y46" s="40" t="n">
        <f aca="false">+W46*X46</f>
        <v>5208</v>
      </c>
      <c r="Z46" s="40" t="n">
        <v>5208</v>
      </c>
      <c r="AA46" s="38" t="n">
        <v>31</v>
      </c>
      <c r="AB46" s="35" t="n">
        <v>168</v>
      </c>
      <c r="AC46" s="41" t="n">
        <f aca="false">+AA46*AB46</f>
        <v>5208</v>
      </c>
      <c r="AD46" s="41" t="n">
        <v>5208</v>
      </c>
      <c r="AE46" s="38" t="n">
        <v>31</v>
      </c>
      <c r="AF46" s="35" t="n">
        <v>168</v>
      </c>
      <c r="AG46" s="42" t="n">
        <f aca="false">+AE46*AF46</f>
        <v>5208</v>
      </c>
      <c r="AH46" s="42" t="n">
        <v>5208</v>
      </c>
      <c r="AI46" s="43" t="n">
        <v>30</v>
      </c>
      <c r="AJ46" s="35" t="n">
        <v>173.6</v>
      </c>
      <c r="AK46" s="44" t="n">
        <f aca="false">+AI46*AJ46</f>
        <v>5208</v>
      </c>
      <c r="AL46" s="44" t="n">
        <v>5208</v>
      </c>
      <c r="AM46" s="38" t="n">
        <v>31</v>
      </c>
      <c r="AN46" s="35" t="n">
        <v>168</v>
      </c>
      <c r="AO46" s="45" t="n">
        <f aca="false">+AM46*AN46</f>
        <v>5208</v>
      </c>
      <c r="AP46" s="70" t="n">
        <v>5208</v>
      </c>
      <c r="AQ46" s="46" t="n">
        <v>30</v>
      </c>
      <c r="AR46" s="35" t="n">
        <v>173.6</v>
      </c>
      <c r="AS46" s="37" t="n">
        <f aca="false">+AQ46*AR46</f>
        <v>5208</v>
      </c>
      <c r="AT46" s="47"/>
      <c r="AU46" s="46" t="n">
        <v>31</v>
      </c>
      <c r="AV46" s="35" t="n">
        <v>168</v>
      </c>
      <c r="AW46" s="48" t="n">
        <f aca="false">+AU46*AV46</f>
        <v>5208</v>
      </c>
      <c r="AX46" s="49"/>
      <c r="AY46" s="0"/>
      <c r="AZ46" s="0"/>
      <c r="BA46" s="0"/>
      <c r="BB46" s="50" t="n">
        <v>31248</v>
      </c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" hidden="false" customHeight="true" outlineLevel="0" collapsed="false">
      <c r="A47" s="32" t="s">
        <v>87</v>
      </c>
      <c r="B47" s="32" t="s">
        <v>67</v>
      </c>
      <c r="C47" s="32" t="s">
        <v>169</v>
      </c>
      <c r="D47" s="32" t="s">
        <v>170</v>
      </c>
      <c r="E47" s="32" t="s">
        <v>171</v>
      </c>
      <c r="F47" s="32" t="s">
        <v>167</v>
      </c>
      <c r="G47" s="32" t="s">
        <v>168</v>
      </c>
      <c r="H47" s="33" t="n">
        <v>44123</v>
      </c>
      <c r="I47" s="34" t="n">
        <v>44304</v>
      </c>
      <c r="J47" s="34" t="n">
        <v>44304</v>
      </c>
      <c r="K47" s="60" t="n">
        <v>0</v>
      </c>
      <c r="L47" s="35"/>
      <c r="M47" s="52"/>
      <c r="N47" s="71"/>
      <c r="O47" s="60" t="n">
        <v>0</v>
      </c>
      <c r="P47" s="35"/>
      <c r="Q47" s="72"/>
      <c r="R47" s="73"/>
      <c r="S47" s="51" t="n">
        <v>0</v>
      </c>
      <c r="T47" s="74"/>
      <c r="U47" s="54"/>
      <c r="V47" s="54"/>
      <c r="W47" s="51" t="n">
        <v>0</v>
      </c>
      <c r="X47" s="51"/>
      <c r="Y47" s="54"/>
      <c r="Z47" s="54"/>
      <c r="AA47" s="51" t="n">
        <v>0</v>
      </c>
      <c r="AB47" s="61"/>
      <c r="AC47" s="54"/>
      <c r="AD47" s="54"/>
      <c r="AE47" s="51" t="n">
        <v>0</v>
      </c>
      <c r="AF47" s="61"/>
      <c r="AG47" s="54"/>
      <c r="AH47" s="54"/>
      <c r="AI47" s="59" t="n">
        <v>0</v>
      </c>
      <c r="AJ47" s="75"/>
      <c r="AK47" s="52"/>
      <c r="AL47" s="54"/>
      <c r="AM47" s="38" t="n">
        <v>13</v>
      </c>
      <c r="AN47" s="35" t="n">
        <v>168</v>
      </c>
      <c r="AO47" s="45" t="n">
        <f aca="false">+AM47*AN47</f>
        <v>2184</v>
      </c>
      <c r="AP47" s="45"/>
      <c r="AQ47" s="46" t="n">
        <v>30</v>
      </c>
      <c r="AR47" s="35" t="n">
        <v>173.6</v>
      </c>
      <c r="AS47" s="37" t="n">
        <f aca="false">+AQ47*AR47</f>
        <v>5208</v>
      </c>
      <c r="AT47" s="47"/>
      <c r="AU47" s="46" t="n">
        <v>31</v>
      </c>
      <c r="AV47" s="35" t="n">
        <v>168</v>
      </c>
      <c r="AW47" s="48" t="n">
        <f aca="false">+AU47*AV47</f>
        <v>5208</v>
      </c>
      <c r="AX47" s="49"/>
      <c r="AY47" s="57" t="s">
        <v>172</v>
      </c>
      <c r="AZ47" s="0"/>
      <c r="BA47" s="0"/>
      <c r="BB47" s="50" t="n">
        <v>31248</v>
      </c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57" customFormat="true" ht="15" hidden="false" customHeight="true" outlineLevel="0" collapsed="false">
      <c r="A48" s="32" t="s">
        <v>87</v>
      </c>
      <c r="B48" s="32" t="s">
        <v>97</v>
      </c>
      <c r="C48" s="32" t="s">
        <v>173</v>
      </c>
      <c r="D48" s="76" t="s">
        <v>174</v>
      </c>
      <c r="E48" s="32" t="s">
        <v>83</v>
      </c>
      <c r="F48" s="32" t="s">
        <v>175</v>
      </c>
      <c r="G48" s="32" t="s">
        <v>168</v>
      </c>
      <c r="H48" s="33" t="n">
        <v>44100</v>
      </c>
      <c r="I48" s="34" t="n">
        <v>44311</v>
      </c>
      <c r="J48" s="34" t="n">
        <v>44311</v>
      </c>
      <c r="K48" s="60" t="n">
        <v>0</v>
      </c>
      <c r="L48" s="35"/>
      <c r="M48" s="52"/>
      <c r="N48" s="71"/>
      <c r="O48" s="60" t="n">
        <v>0</v>
      </c>
      <c r="P48" s="35"/>
      <c r="Q48" s="72"/>
      <c r="R48" s="73"/>
      <c r="S48" s="51" t="n">
        <v>0</v>
      </c>
      <c r="T48" s="74"/>
      <c r="U48" s="54"/>
      <c r="V48" s="54"/>
      <c r="W48" s="51" t="n">
        <v>0</v>
      </c>
      <c r="X48" s="51"/>
      <c r="Y48" s="54"/>
      <c r="Z48" s="54"/>
      <c r="AA48" s="51" t="n">
        <v>0</v>
      </c>
      <c r="AB48" s="61"/>
      <c r="AC48" s="54"/>
      <c r="AD48" s="54"/>
      <c r="AE48" s="51" t="n">
        <v>0</v>
      </c>
      <c r="AF48" s="61"/>
      <c r="AG48" s="54"/>
      <c r="AH48" s="54"/>
      <c r="AI48" s="77" t="n">
        <v>5</v>
      </c>
      <c r="AJ48" s="74" t="n">
        <v>91.37</v>
      </c>
      <c r="AK48" s="78" t="n">
        <f aca="false">+AI48*AJ48</f>
        <v>456.85</v>
      </c>
      <c r="AL48" s="79"/>
      <c r="AM48" s="77" t="n">
        <v>31</v>
      </c>
      <c r="AN48" s="74" t="n">
        <v>88.42</v>
      </c>
      <c r="AO48" s="80" t="n">
        <f aca="false">+AM48*AN48</f>
        <v>2741.02</v>
      </c>
      <c r="AP48" s="45"/>
      <c r="AQ48" s="81" t="n">
        <v>30</v>
      </c>
      <c r="AR48" s="74" t="n">
        <v>91.37</v>
      </c>
      <c r="AS48" s="82" t="n">
        <f aca="false">+AQ48*AR48</f>
        <v>2741.1</v>
      </c>
      <c r="AT48" s="83"/>
      <c r="AU48" s="81" t="n">
        <v>31</v>
      </c>
      <c r="AV48" s="74" t="n">
        <v>88.42</v>
      </c>
      <c r="AW48" s="84" t="n">
        <f aca="false">+AU48*AV48</f>
        <v>2741.02</v>
      </c>
      <c r="AX48" s="85"/>
      <c r="AY48" s="57" t="s">
        <v>172</v>
      </c>
      <c r="AZ48" s="69" t="s">
        <v>176</v>
      </c>
      <c r="BA48" s="55"/>
      <c r="BB48" s="50" t="n">
        <v>16446.32</v>
      </c>
    </row>
    <row r="49" customFormat="false" ht="15" hidden="false" customHeight="true" outlineLevel="0" collapsed="false">
      <c r="A49" s="32" t="s">
        <v>87</v>
      </c>
      <c r="B49" s="32" t="s">
        <v>56</v>
      </c>
      <c r="C49" s="32" t="s">
        <v>177</v>
      </c>
      <c r="D49" s="32" t="s">
        <v>178</v>
      </c>
      <c r="E49" s="32" t="s">
        <v>179</v>
      </c>
      <c r="F49" s="32" t="s">
        <v>167</v>
      </c>
      <c r="G49" s="32" t="s">
        <v>168</v>
      </c>
      <c r="H49" s="33" t="n">
        <v>44144</v>
      </c>
      <c r="I49" s="34" t="n">
        <v>44324</v>
      </c>
      <c r="J49" s="34" t="n">
        <v>44324</v>
      </c>
      <c r="K49" s="60" t="n">
        <v>0</v>
      </c>
      <c r="L49" s="35"/>
      <c r="M49" s="52"/>
      <c r="N49" s="71"/>
      <c r="O49" s="60" t="n">
        <v>0</v>
      </c>
      <c r="P49" s="35"/>
      <c r="Q49" s="72"/>
      <c r="R49" s="73"/>
      <c r="S49" s="51" t="n">
        <v>0</v>
      </c>
      <c r="T49" s="74"/>
      <c r="U49" s="54"/>
      <c r="V49" s="54"/>
      <c r="W49" s="51" t="n">
        <v>0</v>
      </c>
      <c r="X49" s="51"/>
      <c r="Y49" s="54"/>
      <c r="Z49" s="54"/>
      <c r="AA49" s="51" t="n">
        <v>0</v>
      </c>
      <c r="AB49" s="61"/>
      <c r="AC49" s="54"/>
      <c r="AD49" s="54"/>
      <c r="AE49" s="51" t="n">
        <v>0</v>
      </c>
      <c r="AF49" s="61"/>
      <c r="AG49" s="54"/>
      <c r="AH49" s="54"/>
      <c r="AI49" s="59" t="n">
        <v>0</v>
      </c>
      <c r="AJ49" s="75"/>
      <c r="AK49" s="52"/>
      <c r="AL49" s="54"/>
      <c r="AM49" s="59" t="n">
        <v>0</v>
      </c>
      <c r="AN49" s="35"/>
      <c r="AO49" s="52"/>
      <c r="AP49" s="54"/>
      <c r="AQ49" s="46" t="n">
        <v>22</v>
      </c>
      <c r="AR49" s="35" t="n">
        <v>173.6</v>
      </c>
      <c r="AS49" s="37" t="n">
        <f aca="false">+AQ49*AR49</f>
        <v>3819.2</v>
      </c>
      <c r="AT49" s="47"/>
      <c r="AU49" s="46" t="n">
        <v>31</v>
      </c>
      <c r="AV49" s="35" t="n">
        <v>168</v>
      </c>
      <c r="AW49" s="48" t="n">
        <f aca="false">+AU49*AV49</f>
        <v>5208</v>
      </c>
      <c r="AX49" s="49"/>
      <c r="AY49" s="57" t="s">
        <v>172</v>
      </c>
      <c r="AZ49" s="0"/>
      <c r="BA49" s="0"/>
      <c r="BB49" s="50" t="n">
        <v>31248</v>
      </c>
      <c r="BC49" s="86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5" hidden="false" customHeight="true" outlineLevel="0" collapsed="false">
      <c r="A50" s="32" t="s">
        <v>87</v>
      </c>
      <c r="B50" s="32" t="s">
        <v>97</v>
      </c>
      <c r="C50" s="32" t="s">
        <v>173</v>
      </c>
      <c r="D50" s="76" t="s">
        <v>180</v>
      </c>
      <c r="E50" s="32" t="s">
        <v>83</v>
      </c>
      <c r="F50" s="32" t="s">
        <v>175</v>
      </c>
      <c r="G50" s="32" t="s">
        <v>168</v>
      </c>
      <c r="H50" s="33" t="n">
        <v>44100</v>
      </c>
      <c r="I50" s="34" t="n">
        <v>44311</v>
      </c>
      <c r="J50" s="34" t="n">
        <v>44311</v>
      </c>
      <c r="K50" s="60" t="n">
        <v>0</v>
      </c>
      <c r="L50" s="35"/>
      <c r="M50" s="52"/>
      <c r="N50" s="71"/>
      <c r="O50" s="60" t="n">
        <v>0</v>
      </c>
      <c r="P50" s="35"/>
      <c r="Q50" s="72"/>
      <c r="R50" s="73"/>
      <c r="S50" s="51" t="n">
        <v>0</v>
      </c>
      <c r="T50" s="74"/>
      <c r="U50" s="54"/>
      <c r="V50" s="54"/>
      <c r="W50" s="51" t="n">
        <v>0</v>
      </c>
      <c r="X50" s="51"/>
      <c r="Y50" s="54"/>
      <c r="Z50" s="54"/>
      <c r="AA50" s="51" t="n">
        <v>0</v>
      </c>
      <c r="AB50" s="61"/>
      <c r="AC50" s="54"/>
      <c r="AD50" s="54"/>
      <c r="AE50" s="51" t="n">
        <v>0</v>
      </c>
      <c r="AF50" s="61"/>
      <c r="AG50" s="54"/>
      <c r="AH50" s="54"/>
      <c r="AI50" s="77" t="n">
        <v>5</v>
      </c>
      <c r="AJ50" s="74" t="n">
        <v>91.37</v>
      </c>
      <c r="AK50" s="78" t="n">
        <f aca="false">+AI50*AJ50</f>
        <v>456.85</v>
      </c>
      <c r="AL50" s="79"/>
      <c r="AM50" s="77" t="n">
        <v>31</v>
      </c>
      <c r="AN50" s="74" t="n">
        <v>88.42</v>
      </c>
      <c r="AO50" s="80" t="n">
        <f aca="false">+AM50*AN50</f>
        <v>2741.02</v>
      </c>
      <c r="AP50" s="45"/>
      <c r="AQ50" s="81" t="n">
        <v>30</v>
      </c>
      <c r="AR50" s="74" t="n">
        <v>91.37</v>
      </c>
      <c r="AS50" s="82" t="n">
        <f aca="false">+AQ50*AR50</f>
        <v>2741.1</v>
      </c>
      <c r="AT50" s="83"/>
      <c r="AU50" s="81" t="n">
        <v>31</v>
      </c>
      <c r="AV50" s="74" t="n">
        <v>88.42</v>
      </c>
      <c r="AW50" s="84" t="n">
        <f aca="false">+AU50*AV50</f>
        <v>2741.02</v>
      </c>
      <c r="AX50" s="85"/>
      <c r="AY50" s="57" t="s">
        <v>172</v>
      </c>
      <c r="AZ50" s="69" t="s">
        <v>176</v>
      </c>
      <c r="BA50" s="0"/>
      <c r="BB50" s="50" t="n">
        <v>16446.32</v>
      </c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" hidden="false" customHeight="true" outlineLevel="0" collapsed="false">
      <c r="A51" s="32" t="s">
        <v>127</v>
      </c>
      <c r="B51" s="32" t="s">
        <v>67</v>
      </c>
      <c r="C51" s="32" t="s">
        <v>181</v>
      </c>
      <c r="D51" s="32" t="s">
        <v>182</v>
      </c>
      <c r="E51" s="32" t="s">
        <v>183</v>
      </c>
      <c r="F51" s="32" t="s">
        <v>167</v>
      </c>
      <c r="G51" s="32" t="s">
        <v>168</v>
      </c>
      <c r="H51" s="33" t="n">
        <v>43969</v>
      </c>
      <c r="I51" s="34" t="n">
        <v>44152</v>
      </c>
      <c r="J51" s="34" t="n">
        <v>44257</v>
      </c>
      <c r="K51" s="60" t="n">
        <v>0</v>
      </c>
      <c r="L51" s="60"/>
      <c r="M51" s="52"/>
      <c r="N51" s="60"/>
      <c r="O51" s="60" t="n">
        <v>0</v>
      </c>
      <c r="P51" s="60"/>
      <c r="Q51" s="60"/>
      <c r="R51" s="60"/>
      <c r="S51" s="38" t="n">
        <f aca="false">31-17</f>
        <v>14</v>
      </c>
      <c r="T51" s="35" t="n">
        <v>168</v>
      </c>
      <c r="U51" s="39" t="n">
        <f aca="false">+S51*T51</f>
        <v>2352</v>
      </c>
      <c r="V51" s="39" t="n">
        <v>2083.2</v>
      </c>
      <c r="W51" s="38" t="n">
        <v>30</v>
      </c>
      <c r="X51" s="35" t="n">
        <v>173.6</v>
      </c>
      <c r="Y51" s="40" t="n">
        <f aca="false">+W51*X51</f>
        <v>5208</v>
      </c>
      <c r="Z51" s="40" t="n">
        <v>5208</v>
      </c>
      <c r="AA51" s="38" t="n">
        <v>31</v>
      </c>
      <c r="AB51" s="35" t="n">
        <v>168</v>
      </c>
      <c r="AC51" s="41" t="n">
        <f aca="false">+AA51*AB51</f>
        <v>5208</v>
      </c>
      <c r="AD51" s="41" t="n">
        <v>5208</v>
      </c>
      <c r="AE51" s="38" t="n">
        <v>31</v>
      </c>
      <c r="AF51" s="35" t="n">
        <v>168</v>
      </c>
      <c r="AG51" s="42" t="n">
        <f aca="false">+AE51*AF51</f>
        <v>5208</v>
      </c>
      <c r="AH51" s="42" t="n">
        <v>5208</v>
      </c>
      <c r="AI51" s="43" t="n">
        <v>30</v>
      </c>
      <c r="AJ51" s="35" t="n">
        <v>173.6</v>
      </c>
      <c r="AK51" s="44" t="n">
        <f aca="false">+AI51*AJ51</f>
        <v>5208</v>
      </c>
      <c r="AL51" s="44" t="n">
        <v>5208</v>
      </c>
      <c r="AM51" s="38" t="n">
        <v>31</v>
      </c>
      <c r="AN51" s="35" t="n">
        <v>168</v>
      </c>
      <c r="AO51" s="45" t="n">
        <f aca="false">+AM51*AN51</f>
        <v>5208</v>
      </c>
      <c r="AP51" s="45" t="n">
        <v>5208</v>
      </c>
      <c r="AQ51" s="46" t="n">
        <v>30</v>
      </c>
      <c r="AR51" s="35" t="n">
        <v>173.6</v>
      </c>
      <c r="AS51" s="37" t="n">
        <f aca="false">+AQ51*AR51</f>
        <v>5208</v>
      </c>
      <c r="AT51" s="37"/>
      <c r="AU51" s="46" t="n">
        <v>31</v>
      </c>
      <c r="AV51" s="35" t="n">
        <v>168</v>
      </c>
      <c r="AW51" s="48" t="n">
        <f aca="false">+AU51*AV51</f>
        <v>5208</v>
      </c>
      <c r="AX51" s="48"/>
      <c r="AY51" s="57"/>
      <c r="AZ51" s="57"/>
      <c r="BA51" s="57"/>
      <c r="BB51" s="50" t="n">
        <v>31248</v>
      </c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5" hidden="false" customHeight="true" outlineLevel="0" collapsed="false">
      <c r="A52" s="32" t="s">
        <v>87</v>
      </c>
      <c r="B52" s="32" t="s">
        <v>56</v>
      </c>
      <c r="C52" s="32" t="s">
        <v>184</v>
      </c>
      <c r="D52" s="32" t="s">
        <v>185</v>
      </c>
      <c r="E52" s="32" t="s">
        <v>171</v>
      </c>
      <c r="F52" s="32" t="s">
        <v>167</v>
      </c>
      <c r="G52" s="32" t="s">
        <v>168</v>
      </c>
      <c r="H52" s="33" t="n">
        <v>44118</v>
      </c>
      <c r="I52" s="34" t="n">
        <v>44299</v>
      </c>
      <c r="J52" s="34" t="n">
        <v>44299</v>
      </c>
      <c r="K52" s="60" t="n">
        <v>0</v>
      </c>
      <c r="L52" s="35"/>
      <c r="M52" s="52"/>
      <c r="N52" s="71"/>
      <c r="O52" s="60" t="n">
        <v>0</v>
      </c>
      <c r="P52" s="35"/>
      <c r="Q52" s="72"/>
      <c r="R52" s="73"/>
      <c r="S52" s="51" t="n">
        <v>0</v>
      </c>
      <c r="T52" s="74"/>
      <c r="U52" s="54"/>
      <c r="V52" s="54"/>
      <c r="W52" s="51" t="n">
        <v>0</v>
      </c>
      <c r="X52" s="51"/>
      <c r="Y52" s="54"/>
      <c r="Z52" s="54"/>
      <c r="AA52" s="51" t="n">
        <v>0</v>
      </c>
      <c r="AB52" s="61"/>
      <c r="AC52" s="54"/>
      <c r="AD52" s="54"/>
      <c r="AE52" s="51" t="n">
        <v>0</v>
      </c>
      <c r="AF52" s="61"/>
      <c r="AG52" s="54"/>
      <c r="AH52" s="54"/>
      <c r="AI52" s="59" t="n">
        <v>0</v>
      </c>
      <c r="AJ52" s="75"/>
      <c r="AK52" s="52"/>
      <c r="AL52" s="54"/>
      <c r="AM52" s="38" t="n">
        <v>18</v>
      </c>
      <c r="AN52" s="35" t="n">
        <v>168</v>
      </c>
      <c r="AO52" s="45" t="n">
        <f aca="false">+AM52*AN52</f>
        <v>3024</v>
      </c>
      <c r="AP52" s="45"/>
      <c r="AQ52" s="46" t="n">
        <v>30</v>
      </c>
      <c r="AR52" s="35" t="n">
        <v>173.6</v>
      </c>
      <c r="AS52" s="37" t="n">
        <f aca="false">+AQ52*AR52</f>
        <v>5208</v>
      </c>
      <c r="AT52" s="47"/>
      <c r="AU52" s="46" t="n">
        <v>31</v>
      </c>
      <c r="AV52" s="35" t="n">
        <v>168</v>
      </c>
      <c r="AW52" s="48" t="n">
        <f aca="false">+AU52*AV52</f>
        <v>5208</v>
      </c>
      <c r="AX52" s="49"/>
      <c r="AY52" s="57" t="s">
        <v>172</v>
      </c>
      <c r="AZ52" s="0"/>
      <c r="BA52" s="0"/>
      <c r="BB52" s="50" t="n">
        <v>31248</v>
      </c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5" hidden="false" customHeight="true" outlineLevel="0" collapsed="false">
      <c r="A53" s="32" t="s">
        <v>55</v>
      </c>
      <c r="B53" s="32" t="s">
        <v>56</v>
      </c>
      <c r="C53" s="32" t="s">
        <v>186</v>
      </c>
      <c r="D53" s="32" t="s">
        <v>187</v>
      </c>
      <c r="E53" s="32" t="s">
        <v>166</v>
      </c>
      <c r="F53" s="32" t="s">
        <v>167</v>
      </c>
      <c r="G53" s="32" t="s">
        <v>168</v>
      </c>
      <c r="H53" s="33" t="n">
        <v>43907</v>
      </c>
      <c r="I53" s="34" t="n">
        <v>44090</v>
      </c>
      <c r="J53" s="34" t="n">
        <v>44143</v>
      </c>
      <c r="K53" s="32" t="n">
        <f aca="false">31-16</f>
        <v>15</v>
      </c>
      <c r="L53" s="35" t="n">
        <v>168</v>
      </c>
      <c r="M53" s="36" t="n">
        <f aca="false">+K53*L53</f>
        <v>2520</v>
      </c>
      <c r="N53" s="36" t="n">
        <v>1562.4</v>
      </c>
      <c r="O53" s="32" t="n">
        <v>30</v>
      </c>
      <c r="P53" s="35" t="n">
        <v>173.6</v>
      </c>
      <c r="Q53" s="37" t="n">
        <f aca="false">+O53*P53</f>
        <v>5208</v>
      </c>
      <c r="R53" s="37" t="n">
        <v>5208</v>
      </c>
      <c r="S53" s="38" t="n">
        <v>31</v>
      </c>
      <c r="T53" s="35" t="n">
        <v>168</v>
      </c>
      <c r="U53" s="39" t="n">
        <f aca="false">+S53*T53</f>
        <v>5208</v>
      </c>
      <c r="V53" s="39" t="n">
        <v>5208</v>
      </c>
      <c r="W53" s="38" t="n">
        <v>30</v>
      </c>
      <c r="X53" s="35" t="n">
        <v>173.6</v>
      </c>
      <c r="Y53" s="40" t="n">
        <f aca="false">+W53*X53</f>
        <v>5208</v>
      </c>
      <c r="Z53" s="40" t="n">
        <v>5208</v>
      </c>
      <c r="AA53" s="38" t="n">
        <v>31</v>
      </c>
      <c r="AB53" s="35" t="n">
        <v>168</v>
      </c>
      <c r="AC53" s="41" t="n">
        <f aca="false">+AA53*AB53</f>
        <v>5208</v>
      </c>
      <c r="AD53" s="41" t="n">
        <v>5208</v>
      </c>
      <c r="AE53" s="38" t="n">
        <v>31</v>
      </c>
      <c r="AF53" s="35" t="n">
        <v>168</v>
      </c>
      <c r="AG53" s="42" t="n">
        <f aca="false">+AE53*AF53</f>
        <v>5208</v>
      </c>
      <c r="AH53" s="42" t="n">
        <v>5208</v>
      </c>
      <c r="AI53" s="43" t="n">
        <v>30</v>
      </c>
      <c r="AJ53" s="35" t="n">
        <v>173.6</v>
      </c>
      <c r="AK53" s="44" t="n">
        <f aca="false">+AI53*AJ53</f>
        <v>5208</v>
      </c>
      <c r="AL53" s="44" t="n">
        <v>5208</v>
      </c>
      <c r="AM53" s="38" t="n">
        <v>31</v>
      </c>
      <c r="AN53" s="35" t="n">
        <v>168</v>
      </c>
      <c r="AO53" s="45" t="n">
        <f aca="false">+AM53*AN53</f>
        <v>5208</v>
      </c>
      <c r="AP53" s="45" t="n">
        <v>5208</v>
      </c>
      <c r="AQ53" s="46" t="n">
        <v>8</v>
      </c>
      <c r="AR53" s="35" t="n">
        <v>173.6</v>
      </c>
      <c r="AS53" s="37" t="n">
        <f aca="false">+AQ53*AR53</f>
        <v>1388.8</v>
      </c>
      <c r="AT53" s="47"/>
      <c r="AU53" s="53" t="n">
        <v>0</v>
      </c>
      <c r="AV53" s="35"/>
      <c r="AW53" s="52"/>
      <c r="AX53" s="54"/>
      <c r="AY53" s="0"/>
      <c r="AZ53" s="55" t="s">
        <v>80</v>
      </c>
      <c r="BA53" s="58" t="n">
        <v>44257</v>
      </c>
      <c r="BB53" s="50" t="n">
        <v>31248</v>
      </c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57" customFormat="true" ht="15" hidden="false" customHeight="true" outlineLevel="0" collapsed="false">
      <c r="A54" s="32" t="s">
        <v>87</v>
      </c>
      <c r="B54" s="32" t="s">
        <v>56</v>
      </c>
      <c r="C54" s="32" t="s">
        <v>103</v>
      </c>
      <c r="D54" s="32" t="s">
        <v>188</v>
      </c>
      <c r="E54" s="32" t="s">
        <v>142</v>
      </c>
      <c r="F54" s="32" t="s">
        <v>167</v>
      </c>
      <c r="G54" s="32" t="s">
        <v>168</v>
      </c>
      <c r="H54" s="33" t="n">
        <v>44166</v>
      </c>
      <c r="I54" s="34" t="n">
        <v>43982</v>
      </c>
      <c r="J54" s="34" t="n">
        <v>44347</v>
      </c>
      <c r="K54" s="60" t="n">
        <v>0</v>
      </c>
      <c r="L54" s="35"/>
      <c r="M54" s="52"/>
      <c r="N54" s="71"/>
      <c r="O54" s="60" t="n">
        <v>0</v>
      </c>
      <c r="P54" s="35"/>
      <c r="Q54" s="72"/>
      <c r="R54" s="73"/>
      <c r="S54" s="51" t="n">
        <v>0</v>
      </c>
      <c r="T54" s="74"/>
      <c r="U54" s="54"/>
      <c r="V54" s="54"/>
      <c r="W54" s="51" t="n">
        <v>0</v>
      </c>
      <c r="X54" s="51"/>
      <c r="Y54" s="54"/>
      <c r="Z54" s="54"/>
      <c r="AA54" s="51" t="n">
        <v>0</v>
      </c>
      <c r="AB54" s="61"/>
      <c r="AC54" s="54"/>
      <c r="AD54" s="54"/>
      <c r="AE54" s="51" t="n">
        <v>0</v>
      </c>
      <c r="AF54" s="61"/>
      <c r="AG54" s="54"/>
      <c r="AH54" s="54"/>
      <c r="AI54" s="59" t="n">
        <v>0</v>
      </c>
      <c r="AJ54" s="75"/>
      <c r="AK54" s="52"/>
      <c r="AL54" s="54"/>
      <c r="AM54" s="59" t="n">
        <v>0</v>
      </c>
      <c r="AN54" s="35"/>
      <c r="AO54" s="52"/>
      <c r="AP54" s="54"/>
      <c r="AQ54" s="59" t="n">
        <v>0</v>
      </c>
      <c r="AR54" s="35"/>
      <c r="AS54" s="52"/>
      <c r="AT54" s="54"/>
      <c r="AU54" s="46" t="n">
        <v>31</v>
      </c>
      <c r="AV54" s="35" t="n">
        <v>168</v>
      </c>
      <c r="AW54" s="48" t="n">
        <f aca="false">+AU54*AV54</f>
        <v>5208</v>
      </c>
      <c r="AX54" s="49"/>
      <c r="AY54" s="57" t="s">
        <v>172</v>
      </c>
      <c r="AZ54" s="55"/>
      <c r="BA54" s="55"/>
      <c r="BB54" s="50" t="n">
        <v>31248</v>
      </c>
    </row>
    <row r="55" s="57" customFormat="true" ht="15" hidden="false" customHeight="true" outlineLevel="0" collapsed="false">
      <c r="A55" s="32" t="s">
        <v>87</v>
      </c>
      <c r="B55" s="32" t="s">
        <v>56</v>
      </c>
      <c r="C55" s="32" t="s">
        <v>184</v>
      </c>
      <c r="D55" s="32" t="s">
        <v>189</v>
      </c>
      <c r="E55" s="32" t="s">
        <v>171</v>
      </c>
      <c r="F55" s="32" t="s">
        <v>167</v>
      </c>
      <c r="G55" s="32" t="s">
        <v>168</v>
      </c>
      <c r="H55" s="33" t="n">
        <v>44123</v>
      </c>
      <c r="I55" s="34" t="n">
        <v>44304</v>
      </c>
      <c r="J55" s="34" t="n">
        <v>44304</v>
      </c>
      <c r="K55" s="60" t="n">
        <v>0</v>
      </c>
      <c r="L55" s="35"/>
      <c r="M55" s="52"/>
      <c r="N55" s="71"/>
      <c r="O55" s="60" t="n">
        <v>0</v>
      </c>
      <c r="P55" s="35"/>
      <c r="Q55" s="72"/>
      <c r="R55" s="73"/>
      <c r="S55" s="51" t="n">
        <v>0</v>
      </c>
      <c r="T55" s="74"/>
      <c r="U55" s="54"/>
      <c r="V55" s="54"/>
      <c r="W55" s="51" t="n">
        <v>0</v>
      </c>
      <c r="X55" s="51"/>
      <c r="Y55" s="54"/>
      <c r="Z55" s="54"/>
      <c r="AA55" s="51" t="n">
        <v>0</v>
      </c>
      <c r="AB55" s="61"/>
      <c r="AC55" s="54"/>
      <c r="AD55" s="54"/>
      <c r="AE55" s="51" t="n">
        <v>0</v>
      </c>
      <c r="AF55" s="61"/>
      <c r="AG55" s="54"/>
      <c r="AH55" s="54"/>
      <c r="AI55" s="59" t="n">
        <v>0</v>
      </c>
      <c r="AJ55" s="75"/>
      <c r="AK55" s="52"/>
      <c r="AL55" s="54"/>
      <c r="AM55" s="38" t="n">
        <v>13</v>
      </c>
      <c r="AN55" s="35" t="n">
        <v>168</v>
      </c>
      <c r="AO55" s="45" t="n">
        <f aca="false">+AM55*AN55</f>
        <v>2184</v>
      </c>
      <c r="AP55" s="62"/>
      <c r="AQ55" s="46" t="n">
        <v>30</v>
      </c>
      <c r="AR55" s="35" t="n">
        <v>173.6</v>
      </c>
      <c r="AS55" s="37" t="n">
        <f aca="false">+AQ55*AR55</f>
        <v>5208</v>
      </c>
      <c r="AT55" s="47"/>
      <c r="AU55" s="46" t="n">
        <v>31</v>
      </c>
      <c r="AV55" s="35" t="n">
        <v>168</v>
      </c>
      <c r="AW55" s="48" t="n">
        <f aca="false">+AU55*AV55</f>
        <v>5208</v>
      </c>
      <c r="AX55" s="49"/>
      <c r="AY55" s="57" t="s">
        <v>172</v>
      </c>
      <c r="AZ55" s="55"/>
      <c r="BA55" s="55"/>
      <c r="BB55" s="50" t="n">
        <v>31248</v>
      </c>
    </row>
    <row r="56" s="57" customFormat="true" ht="15" hidden="false" customHeight="true" outlineLevel="0" collapsed="false">
      <c r="A56" s="32" t="s">
        <v>87</v>
      </c>
      <c r="B56" s="32" t="s">
        <v>56</v>
      </c>
      <c r="C56" s="32" t="s">
        <v>190</v>
      </c>
      <c r="D56" s="32" t="s">
        <v>191</v>
      </c>
      <c r="E56" s="32" t="s">
        <v>171</v>
      </c>
      <c r="F56" s="32" t="s">
        <v>167</v>
      </c>
      <c r="G56" s="32" t="s">
        <v>168</v>
      </c>
      <c r="H56" s="33" t="n">
        <v>44123</v>
      </c>
      <c r="I56" s="34" t="n">
        <v>44304</v>
      </c>
      <c r="J56" s="34" t="n">
        <v>44304</v>
      </c>
      <c r="K56" s="60" t="n">
        <v>0</v>
      </c>
      <c r="L56" s="35"/>
      <c r="M56" s="52"/>
      <c r="N56" s="71"/>
      <c r="O56" s="60" t="n">
        <v>0</v>
      </c>
      <c r="P56" s="35"/>
      <c r="Q56" s="72"/>
      <c r="R56" s="73"/>
      <c r="S56" s="51" t="n">
        <v>0</v>
      </c>
      <c r="T56" s="74"/>
      <c r="U56" s="54"/>
      <c r="V56" s="54"/>
      <c r="W56" s="51" t="n">
        <v>0</v>
      </c>
      <c r="X56" s="51"/>
      <c r="Y56" s="54"/>
      <c r="Z56" s="54"/>
      <c r="AA56" s="51" t="n">
        <v>0</v>
      </c>
      <c r="AB56" s="61"/>
      <c r="AC56" s="54"/>
      <c r="AD56" s="54"/>
      <c r="AE56" s="51" t="n">
        <v>0</v>
      </c>
      <c r="AF56" s="61"/>
      <c r="AG56" s="54"/>
      <c r="AH56" s="54"/>
      <c r="AI56" s="59" t="n">
        <v>0</v>
      </c>
      <c r="AJ56" s="75"/>
      <c r="AK56" s="52"/>
      <c r="AL56" s="54"/>
      <c r="AM56" s="38" t="n">
        <v>13</v>
      </c>
      <c r="AN56" s="35" t="n">
        <v>168</v>
      </c>
      <c r="AO56" s="45" t="n">
        <f aca="false">+AM56*AN56</f>
        <v>2184</v>
      </c>
      <c r="AP56" s="62"/>
      <c r="AQ56" s="46" t="n">
        <v>30</v>
      </c>
      <c r="AR56" s="35" t="n">
        <v>173.6</v>
      </c>
      <c r="AS56" s="37" t="n">
        <f aca="false">+AQ56*AR56</f>
        <v>5208</v>
      </c>
      <c r="AT56" s="47"/>
      <c r="AU56" s="46" t="n">
        <v>31</v>
      </c>
      <c r="AV56" s="35" t="n">
        <v>168</v>
      </c>
      <c r="AW56" s="48" t="n">
        <f aca="false">+AU56*AV56</f>
        <v>5208</v>
      </c>
      <c r="AX56" s="49"/>
      <c r="AY56" s="57" t="s">
        <v>172</v>
      </c>
      <c r="AZ56" s="55"/>
      <c r="BA56" s="55"/>
      <c r="BB56" s="50" t="n">
        <v>31248</v>
      </c>
    </row>
    <row r="57" customFormat="false" ht="15" hidden="false" customHeight="true" outlineLevel="0" collapsed="false">
      <c r="A57" s="32" t="s">
        <v>87</v>
      </c>
      <c r="B57" s="32" t="s">
        <v>56</v>
      </c>
      <c r="C57" s="32" t="s">
        <v>107</v>
      </c>
      <c r="D57" s="32" t="s">
        <v>192</v>
      </c>
      <c r="E57" s="32" t="s">
        <v>105</v>
      </c>
      <c r="F57" s="32" t="s">
        <v>193</v>
      </c>
      <c r="G57" s="32" t="s">
        <v>194</v>
      </c>
      <c r="H57" s="33" t="n">
        <v>44105</v>
      </c>
      <c r="I57" s="34" t="n">
        <v>44286</v>
      </c>
      <c r="J57" s="34" t="n">
        <v>44286</v>
      </c>
      <c r="K57" s="60" t="n">
        <v>0</v>
      </c>
      <c r="L57" s="35"/>
      <c r="M57" s="52"/>
      <c r="N57" s="71"/>
      <c r="O57" s="60" t="n">
        <v>0</v>
      </c>
      <c r="P57" s="35"/>
      <c r="Q57" s="72"/>
      <c r="R57" s="73"/>
      <c r="S57" s="51" t="n">
        <v>0</v>
      </c>
      <c r="T57" s="74"/>
      <c r="U57" s="54"/>
      <c r="V57" s="54"/>
      <c r="W57" s="51" t="n">
        <v>0</v>
      </c>
      <c r="X57" s="51"/>
      <c r="Y57" s="54"/>
      <c r="Z57" s="54"/>
      <c r="AA57" s="51" t="n">
        <v>0</v>
      </c>
      <c r="AB57" s="61"/>
      <c r="AC57" s="54"/>
      <c r="AD57" s="54"/>
      <c r="AE57" s="51" t="n">
        <v>0</v>
      </c>
      <c r="AF57" s="61"/>
      <c r="AG57" s="54"/>
      <c r="AH57" s="54"/>
      <c r="AI57" s="59" t="n">
        <v>0</v>
      </c>
      <c r="AJ57" s="75"/>
      <c r="AK57" s="52"/>
      <c r="AL57" s="54"/>
      <c r="AM57" s="38" t="n">
        <v>31</v>
      </c>
      <c r="AN57" s="35" t="n">
        <v>168</v>
      </c>
      <c r="AO57" s="45" t="n">
        <f aca="false">+AM57*AN57</f>
        <v>5208</v>
      </c>
      <c r="AP57" s="45" t="n">
        <v>5208</v>
      </c>
      <c r="AQ57" s="46" t="n">
        <v>30</v>
      </c>
      <c r="AR57" s="35" t="n">
        <v>173.6</v>
      </c>
      <c r="AS57" s="37" t="n">
        <f aca="false">+AQ57*AR57</f>
        <v>5208</v>
      </c>
      <c r="AT57" s="47"/>
      <c r="AU57" s="46" t="n">
        <v>31</v>
      </c>
      <c r="AV57" s="35" t="n">
        <v>168</v>
      </c>
      <c r="AW57" s="48" t="n">
        <f aca="false">+AU57*AV57</f>
        <v>5208</v>
      </c>
      <c r="AX57" s="49"/>
      <c r="AY57" s="57" t="s">
        <v>172</v>
      </c>
      <c r="AZ57" s="0"/>
      <c r="BA57" s="0"/>
      <c r="BB57" s="50" t="n">
        <v>31248</v>
      </c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5" hidden="false" customHeight="true" outlineLevel="0" collapsed="false">
      <c r="A58" s="32" t="s">
        <v>55</v>
      </c>
      <c r="B58" s="32" t="s">
        <v>67</v>
      </c>
      <c r="C58" s="32" t="s">
        <v>195</v>
      </c>
      <c r="D58" s="32" t="s">
        <v>196</v>
      </c>
      <c r="E58" s="32" t="s">
        <v>197</v>
      </c>
      <c r="F58" s="32" t="s">
        <v>193</v>
      </c>
      <c r="G58" s="32" t="s">
        <v>194</v>
      </c>
      <c r="H58" s="33" t="n">
        <v>43907</v>
      </c>
      <c r="I58" s="34" t="n">
        <v>44090</v>
      </c>
      <c r="J58" s="34" t="n">
        <v>44131</v>
      </c>
      <c r="K58" s="32" t="n">
        <f aca="false">31-16</f>
        <v>15</v>
      </c>
      <c r="L58" s="35" t="n">
        <v>168</v>
      </c>
      <c r="M58" s="36" t="n">
        <f aca="false">+K58*L58</f>
        <v>2520</v>
      </c>
      <c r="N58" s="36"/>
      <c r="O58" s="32" t="n">
        <v>30</v>
      </c>
      <c r="P58" s="35" t="n">
        <v>173.6</v>
      </c>
      <c r="Q58" s="37" t="n">
        <f aca="false">+O58*P58</f>
        <v>5208</v>
      </c>
      <c r="R58" s="37" t="n">
        <v>5210</v>
      </c>
      <c r="S58" s="38" t="n">
        <v>31</v>
      </c>
      <c r="T58" s="35" t="n">
        <v>168</v>
      </c>
      <c r="U58" s="39" t="n">
        <f aca="false">+S58*T58</f>
        <v>5208</v>
      </c>
      <c r="V58" s="39" t="n">
        <v>5210</v>
      </c>
      <c r="W58" s="38" t="n">
        <v>30</v>
      </c>
      <c r="X58" s="35" t="n">
        <v>173.6</v>
      </c>
      <c r="Y58" s="40" t="n">
        <f aca="false">+W58*X58</f>
        <v>5208</v>
      </c>
      <c r="Z58" s="40" t="n">
        <v>5210</v>
      </c>
      <c r="AA58" s="38" t="n">
        <v>31</v>
      </c>
      <c r="AB58" s="35" t="n">
        <v>168</v>
      </c>
      <c r="AC58" s="41" t="n">
        <f aca="false">+AA58*AB58</f>
        <v>5208</v>
      </c>
      <c r="AD58" s="41" t="n">
        <v>5210</v>
      </c>
      <c r="AE58" s="38" t="n">
        <v>31</v>
      </c>
      <c r="AF58" s="35" t="n">
        <v>168</v>
      </c>
      <c r="AG58" s="42" t="n">
        <f aca="false">+AE58*AF58</f>
        <v>5208</v>
      </c>
      <c r="AH58" s="42" t="n">
        <v>5210</v>
      </c>
      <c r="AI58" s="43" t="n">
        <v>30</v>
      </c>
      <c r="AJ58" s="35" t="n">
        <v>173.6</v>
      </c>
      <c r="AK58" s="44" t="n">
        <f aca="false">+AI58*AJ58</f>
        <v>5208</v>
      </c>
      <c r="AL58" s="44" t="n">
        <v>5210</v>
      </c>
      <c r="AM58" s="38" t="n">
        <v>27</v>
      </c>
      <c r="AN58" s="35" t="n">
        <v>168</v>
      </c>
      <c r="AO58" s="45" t="n">
        <f aca="false">+AM58*AN58</f>
        <v>4536</v>
      </c>
      <c r="AP58" s="45"/>
      <c r="AQ58" s="53" t="n">
        <v>0</v>
      </c>
      <c r="AR58" s="54"/>
      <c r="AS58" s="54"/>
      <c r="AT58" s="54"/>
      <c r="AU58" s="53" t="n">
        <v>0</v>
      </c>
      <c r="AV58" s="35"/>
      <c r="AW58" s="52"/>
      <c r="AX58" s="54"/>
      <c r="AY58" s="0"/>
      <c r="AZ58" s="55" t="s">
        <v>80</v>
      </c>
      <c r="BA58" s="58" t="n">
        <v>44257</v>
      </c>
      <c r="BB58" s="50" t="n">
        <v>31248</v>
      </c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57" customFormat="true" ht="15" hidden="false" customHeight="true" outlineLevel="0" collapsed="false">
      <c r="A59" s="32" t="s">
        <v>127</v>
      </c>
      <c r="B59" s="32" t="s">
        <v>67</v>
      </c>
      <c r="C59" s="32" t="s">
        <v>198</v>
      </c>
      <c r="D59" s="32" t="s">
        <v>199</v>
      </c>
      <c r="E59" s="32" t="s">
        <v>200</v>
      </c>
      <c r="F59" s="32" t="s">
        <v>193</v>
      </c>
      <c r="G59" s="32" t="s">
        <v>194</v>
      </c>
      <c r="H59" s="33" t="n">
        <v>43952</v>
      </c>
      <c r="I59" s="34" t="n">
        <v>44015</v>
      </c>
      <c r="J59" s="34" t="n">
        <v>44015</v>
      </c>
      <c r="K59" s="60" t="n">
        <v>0</v>
      </c>
      <c r="L59" s="60"/>
      <c r="M59" s="52"/>
      <c r="N59" s="60"/>
      <c r="O59" s="60" t="n">
        <v>0</v>
      </c>
      <c r="P59" s="61"/>
      <c r="Q59" s="54"/>
      <c r="R59" s="54"/>
      <c r="S59" s="38" t="n">
        <v>31</v>
      </c>
      <c r="T59" s="35" t="n">
        <v>168</v>
      </c>
      <c r="U59" s="39" t="n">
        <f aca="false">+S59*T59</f>
        <v>5208</v>
      </c>
      <c r="V59" s="39"/>
      <c r="W59" s="38" t="n">
        <v>30</v>
      </c>
      <c r="X59" s="35" t="n">
        <v>173.6</v>
      </c>
      <c r="Y59" s="40" t="n">
        <f aca="false">+W59*X59</f>
        <v>5208</v>
      </c>
      <c r="Z59" s="40"/>
      <c r="AA59" s="38" t="n">
        <v>3</v>
      </c>
      <c r="AB59" s="35" t="n">
        <v>168</v>
      </c>
      <c r="AC59" s="41" t="n">
        <f aca="false">+AA59*AB59</f>
        <v>504</v>
      </c>
      <c r="AD59" s="41" t="n">
        <v>10936.8</v>
      </c>
      <c r="AE59" s="51" t="n">
        <v>0</v>
      </c>
      <c r="AF59" s="35"/>
      <c r="AG59" s="52"/>
      <c r="AH59" s="52"/>
      <c r="AI59" s="59" t="n">
        <v>0</v>
      </c>
      <c r="AJ59" s="35"/>
      <c r="AK59" s="52"/>
      <c r="AL59" s="52"/>
      <c r="AM59" s="51" t="n">
        <v>0</v>
      </c>
      <c r="AN59" s="35"/>
      <c r="AO59" s="52"/>
      <c r="AP59" s="52"/>
      <c r="AQ59" s="53" t="n">
        <v>0</v>
      </c>
      <c r="AR59" s="54"/>
      <c r="AS59" s="54"/>
      <c r="AT59" s="54"/>
      <c r="AU59" s="53" t="n">
        <v>0</v>
      </c>
      <c r="AV59" s="35"/>
      <c r="AW59" s="52"/>
      <c r="AX59" s="54"/>
      <c r="AY59" s="57" t="s">
        <v>201</v>
      </c>
      <c r="AZ59" s="55" t="s">
        <v>80</v>
      </c>
      <c r="BA59" s="58" t="n">
        <v>44135</v>
      </c>
      <c r="BB59" s="50" t="n">
        <v>31248</v>
      </c>
    </row>
    <row r="60" s="57" customFormat="true" ht="15" hidden="false" customHeight="true" outlineLevel="0" collapsed="false">
      <c r="A60" s="32" t="s">
        <v>137</v>
      </c>
      <c r="B60" s="32" t="s">
        <v>97</v>
      </c>
      <c r="C60" s="32" t="s">
        <v>202</v>
      </c>
      <c r="D60" s="32" t="s">
        <v>203</v>
      </c>
      <c r="E60" s="32" t="s">
        <v>204</v>
      </c>
      <c r="F60" s="32" t="s">
        <v>193</v>
      </c>
      <c r="G60" s="32" t="s">
        <v>194</v>
      </c>
      <c r="H60" s="33" t="n">
        <v>44018</v>
      </c>
      <c r="I60" s="34" t="n">
        <v>44201</v>
      </c>
      <c r="J60" s="34" t="n">
        <v>44257</v>
      </c>
      <c r="K60" s="60" t="n">
        <v>0</v>
      </c>
      <c r="L60" s="35"/>
      <c r="M60" s="52"/>
      <c r="N60" s="52"/>
      <c r="O60" s="60" t="n">
        <v>0</v>
      </c>
      <c r="P60" s="35"/>
      <c r="Q60" s="52"/>
      <c r="R60" s="52"/>
      <c r="S60" s="51" t="n">
        <v>0</v>
      </c>
      <c r="T60" s="35"/>
      <c r="U60" s="52"/>
      <c r="V60" s="52"/>
      <c r="W60" s="51" t="n">
        <v>0</v>
      </c>
      <c r="X60" s="35"/>
      <c r="Y60" s="52"/>
      <c r="Z60" s="52"/>
      <c r="AA60" s="38" t="n">
        <f aca="false">31-5</f>
        <v>26</v>
      </c>
      <c r="AB60" s="35" t="n">
        <v>168</v>
      </c>
      <c r="AC60" s="41" t="n">
        <f aca="false">+AA60*AB60</f>
        <v>4368</v>
      </c>
      <c r="AD60" s="41"/>
      <c r="AE60" s="38" t="n">
        <v>31</v>
      </c>
      <c r="AF60" s="35" t="n">
        <v>168</v>
      </c>
      <c r="AG60" s="42" t="n">
        <f aca="false">+AE60*AF60</f>
        <v>5208</v>
      </c>
      <c r="AH60" s="42"/>
      <c r="AI60" s="43" t="n">
        <v>30</v>
      </c>
      <c r="AJ60" s="35" t="n">
        <v>173.6</v>
      </c>
      <c r="AK60" s="44" t="n">
        <f aca="false">+AI60*AJ60</f>
        <v>5208</v>
      </c>
      <c r="AL60" s="44"/>
      <c r="AM60" s="38" t="n">
        <v>31</v>
      </c>
      <c r="AN60" s="35" t="n">
        <v>168</v>
      </c>
      <c r="AO60" s="45" t="n">
        <f aca="false">+AM60*AN60</f>
        <v>5208</v>
      </c>
      <c r="AP60" s="87" t="n">
        <v>19790</v>
      </c>
      <c r="AQ60" s="46" t="n">
        <v>30</v>
      </c>
      <c r="AR60" s="35" t="n">
        <v>173.6</v>
      </c>
      <c r="AS60" s="37" t="n">
        <f aca="false">+AQ60*AR60</f>
        <v>5208</v>
      </c>
      <c r="AT60" s="47"/>
      <c r="AU60" s="46" t="n">
        <v>31</v>
      </c>
      <c r="AV60" s="35" t="n">
        <v>168</v>
      </c>
      <c r="AW60" s="48" t="n">
        <f aca="false">+AU60*AV60</f>
        <v>5208</v>
      </c>
      <c r="AX60" s="49"/>
      <c r="AY60" s="55"/>
      <c r="AZ60" s="55"/>
      <c r="BA60" s="55"/>
      <c r="BB60" s="50" t="n">
        <v>31248</v>
      </c>
    </row>
    <row r="61" s="57" customFormat="true" ht="15" hidden="false" customHeight="true" outlineLevel="0" collapsed="false">
      <c r="A61" s="32" t="s">
        <v>87</v>
      </c>
      <c r="B61" s="32" t="s">
        <v>97</v>
      </c>
      <c r="C61" s="32" t="s">
        <v>205</v>
      </c>
      <c r="D61" s="32" t="s">
        <v>206</v>
      </c>
      <c r="E61" s="32" t="s">
        <v>83</v>
      </c>
      <c r="F61" s="32" t="s">
        <v>207</v>
      </c>
      <c r="G61" s="32" t="s">
        <v>194</v>
      </c>
      <c r="H61" s="33" t="n">
        <v>44092</v>
      </c>
      <c r="I61" s="34" t="n">
        <v>44272</v>
      </c>
      <c r="J61" s="34" t="n">
        <v>44272</v>
      </c>
      <c r="K61" s="60" t="n">
        <v>0</v>
      </c>
      <c r="L61" s="35"/>
      <c r="M61" s="52"/>
      <c r="N61" s="71"/>
      <c r="O61" s="60" t="n">
        <v>0</v>
      </c>
      <c r="P61" s="88"/>
      <c r="Q61" s="89"/>
      <c r="R61" s="71"/>
      <c r="S61" s="51" t="n">
        <v>0</v>
      </c>
      <c r="T61" s="75"/>
      <c r="U61" s="54"/>
      <c r="V61" s="54"/>
      <c r="W61" s="51" t="n">
        <v>0</v>
      </c>
      <c r="X61" s="51"/>
      <c r="Y61" s="54"/>
      <c r="Z61" s="54"/>
      <c r="AA61" s="51" t="n">
        <v>0</v>
      </c>
      <c r="AB61" s="61"/>
      <c r="AC61" s="54"/>
      <c r="AD61" s="54"/>
      <c r="AE61" s="51" t="n">
        <v>0</v>
      </c>
      <c r="AF61" s="61"/>
      <c r="AG61" s="54"/>
      <c r="AH61" s="54"/>
      <c r="AI61" s="43" t="n">
        <v>13</v>
      </c>
      <c r="AJ61" s="35" t="n">
        <v>173.6</v>
      </c>
      <c r="AK61" s="44" t="n">
        <f aca="false">+AI61*AJ61</f>
        <v>2256.8</v>
      </c>
      <c r="AL61" s="90"/>
      <c r="AM61" s="38" t="n">
        <v>31</v>
      </c>
      <c r="AN61" s="35" t="n">
        <v>168</v>
      </c>
      <c r="AO61" s="45" t="n">
        <f aca="false">+AM61*AN61</f>
        <v>5208</v>
      </c>
      <c r="AP61" s="45"/>
      <c r="AQ61" s="46" t="n">
        <v>30</v>
      </c>
      <c r="AR61" s="35" t="n">
        <v>173.6</v>
      </c>
      <c r="AS61" s="37" t="n">
        <f aca="false">+AQ61*AR61</f>
        <v>5208</v>
      </c>
      <c r="AT61" s="47"/>
      <c r="AU61" s="46" t="n">
        <v>31</v>
      </c>
      <c r="AV61" s="35" t="n">
        <v>169</v>
      </c>
      <c r="AW61" s="48" t="n">
        <f aca="false">+AU61*AV61</f>
        <v>5239</v>
      </c>
      <c r="AX61" s="49"/>
      <c r="AY61" s="57" t="s">
        <v>172</v>
      </c>
      <c r="AZ61" s="55"/>
      <c r="BA61" s="58"/>
      <c r="BB61" s="50" t="n">
        <v>31248</v>
      </c>
    </row>
    <row r="62" s="57" customFormat="true" ht="15" hidden="false" customHeight="true" outlineLevel="0" collapsed="false">
      <c r="A62" s="32" t="s">
        <v>127</v>
      </c>
      <c r="B62" s="32" t="s">
        <v>208</v>
      </c>
      <c r="C62" s="32" t="s">
        <v>209</v>
      </c>
      <c r="D62" s="32" t="s">
        <v>210</v>
      </c>
      <c r="E62" s="32" t="s">
        <v>200</v>
      </c>
      <c r="F62" s="32" t="s">
        <v>193</v>
      </c>
      <c r="G62" s="32" t="s">
        <v>194</v>
      </c>
      <c r="H62" s="33" t="n">
        <v>43952</v>
      </c>
      <c r="I62" s="34" t="n">
        <v>44043</v>
      </c>
      <c r="J62" s="34" t="n">
        <v>44043</v>
      </c>
      <c r="K62" s="60" t="n">
        <v>0</v>
      </c>
      <c r="L62" s="60"/>
      <c r="M62" s="52"/>
      <c r="N62" s="60"/>
      <c r="O62" s="60" t="n">
        <v>0</v>
      </c>
      <c r="P62" s="61"/>
      <c r="Q62" s="54"/>
      <c r="R62" s="54"/>
      <c r="S62" s="38" t="n">
        <v>31</v>
      </c>
      <c r="T62" s="35" t="n">
        <v>168</v>
      </c>
      <c r="U62" s="39" t="n">
        <f aca="false">+S62*T62</f>
        <v>5208</v>
      </c>
      <c r="V62" s="39"/>
      <c r="W62" s="38" t="n">
        <v>30</v>
      </c>
      <c r="X62" s="35" t="n">
        <v>173.6</v>
      </c>
      <c r="Y62" s="40" t="n">
        <f aca="false">+W62*X62</f>
        <v>5208</v>
      </c>
      <c r="Z62" s="40" t="n">
        <v>10416</v>
      </c>
      <c r="AA62" s="38" t="n">
        <v>31</v>
      </c>
      <c r="AB62" s="35" t="n">
        <v>168</v>
      </c>
      <c r="AC62" s="41" t="n">
        <f aca="false">+AA62*AB62</f>
        <v>5208</v>
      </c>
      <c r="AD62" s="41" t="n">
        <v>5208</v>
      </c>
      <c r="AE62" s="51" t="n">
        <v>0</v>
      </c>
      <c r="AF62" s="35"/>
      <c r="AG62" s="52"/>
      <c r="AH62" s="52"/>
      <c r="AI62" s="59" t="n">
        <v>0</v>
      </c>
      <c r="AJ62" s="35"/>
      <c r="AK62" s="52"/>
      <c r="AL62" s="52"/>
      <c r="AM62" s="51" t="n">
        <v>0</v>
      </c>
      <c r="AN62" s="35"/>
      <c r="AO62" s="52"/>
      <c r="AP62" s="52"/>
      <c r="AQ62" s="53" t="n">
        <v>0</v>
      </c>
      <c r="AR62" s="54"/>
      <c r="AS62" s="54"/>
      <c r="AT62" s="54"/>
      <c r="AU62" s="53" t="n">
        <v>0</v>
      </c>
      <c r="AV62" s="35"/>
      <c r="AW62" s="52"/>
      <c r="AX62" s="54"/>
      <c r="AY62" s="57" t="s">
        <v>211</v>
      </c>
      <c r="AZ62" s="55" t="s">
        <v>80</v>
      </c>
      <c r="BA62" s="58" t="n">
        <v>44135</v>
      </c>
      <c r="BB62" s="50" t="n">
        <v>31248</v>
      </c>
    </row>
    <row r="63" customFormat="false" ht="15" hidden="false" customHeight="true" outlineLevel="0" collapsed="false">
      <c r="A63" s="32" t="s">
        <v>127</v>
      </c>
      <c r="B63" s="32" t="s">
        <v>67</v>
      </c>
      <c r="C63" s="32" t="s">
        <v>198</v>
      </c>
      <c r="D63" s="32" t="s">
        <v>212</v>
      </c>
      <c r="E63" s="32" t="s">
        <v>200</v>
      </c>
      <c r="F63" s="32" t="s">
        <v>193</v>
      </c>
      <c r="G63" s="32" t="s">
        <v>194</v>
      </c>
      <c r="H63" s="33" t="n">
        <v>43952</v>
      </c>
      <c r="I63" s="34" t="n">
        <v>44014</v>
      </c>
      <c r="J63" s="34" t="n">
        <v>44014</v>
      </c>
      <c r="K63" s="60" t="n">
        <v>0</v>
      </c>
      <c r="L63" s="60"/>
      <c r="M63" s="52"/>
      <c r="N63" s="60"/>
      <c r="O63" s="60" t="n">
        <v>0</v>
      </c>
      <c r="P63" s="61"/>
      <c r="Q63" s="54"/>
      <c r="R63" s="54"/>
      <c r="S63" s="38" t="n">
        <v>31</v>
      </c>
      <c r="T63" s="35" t="n">
        <v>168</v>
      </c>
      <c r="U63" s="39" t="n">
        <f aca="false">+S63*T63</f>
        <v>5208</v>
      </c>
      <c r="V63" s="39"/>
      <c r="W63" s="38" t="n">
        <v>30</v>
      </c>
      <c r="X63" s="35" t="n">
        <v>173.6</v>
      </c>
      <c r="Y63" s="40" t="n">
        <f aca="false">+W63*X63</f>
        <v>5208</v>
      </c>
      <c r="Z63" s="40"/>
      <c r="AA63" s="38" t="n">
        <v>2</v>
      </c>
      <c r="AB63" s="35" t="n">
        <v>168</v>
      </c>
      <c r="AC63" s="41" t="n">
        <f aca="false">+AA63*AB63</f>
        <v>336</v>
      </c>
      <c r="AD63" s="41" t="n">
        <v>10763.2</v>
      </c>
      <c r="AE63" s="51" t="n">
        <v>0</v>
      </c>
      <c r="AF63" s="35"/>
      <c r="AG63" s="52"/>
      <c r="AH63" s="52"/>
      <c r="AI63" s="59" t="n">
        <v>0</v>
      </c>
      <c r="AJ63" s="35"/>
      <c r="AK63" s="52"/>
      <c r="AL63" s="52"/>
      <c r="AM63" s="51" t="n">
        <v>0</v>
      </c>
      <c r="AN63" s="35"/>
      <c r="AO63" s="52"/>
      <c r="AP63" s="52"/>
      <c r="AQ63" s="53" t="n">
        <v>0</v>
      </c>
      <c r="AR63" s="54"/>
      <c r="AS63" s="54"/>
      <c r="AT63" s="54"/>
      <c r="AU63" s="53" t="n">
        <v>0</v>
      </c>
      <c r="AV63" s="35"/>
      <c r="AW63" s="52"/>
      <c r="AX63" s="54"/>
      <c r="AY63" s="57" t="s">
        <v>213</v>
      </c>
      <c r="AZ63" s="55" t="s">
        <v>80</v>
      </c>
      <c r="BA63" s="58" t="n">
        <v>44135</v>
      </c>
      <c r="BB63" s="50" t="n">
        <v>31248</v>
      </c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5" hidden="false" customHeight="true" outlineLevel="0" collapsed="false">
      <c r="A64" s="32" t="s">
        <v>55</v>
      </c>
      <c r="B64" s="32" t="s">
        <v>67</v>
      </c>
      <c r="C64" s="32" t="s">
        <v>214</v>
      </c>
      <c r="D64" s="32" t="s">
        <v>215</v>
      </c>
      <c r="E64" s="32" t="s">
        <v>59</v>
      </c>
      <c r="F64" s="32" t="s">
        <v>193</v>
      </c>
      <c r="G64" s="32" t="s">
        <v>194</v>
      </c>
      <c r="H64" s="33" t="n">
        <v>43899</v>
      </c>
      <c r="I64" s="34" t="n">
        <v>44079</v>
      </c>
      <c r="J64" s="34" t="n">
        <v>44079</v>
      </c>
      <c r="K64" s="32" t="n">
        <f aca="false">31-8</f>
        <v>23</v>
      </c>
      <c r="L64" s="35" t="n">
        <v>168</v>
      </c>
      <c r="M64" s="36" t="n">
        <f aca="false">+K64*L64</f>
        <v>3864</v>
      </c>
      <c r="N64" s="36" t="n">
        <v>3850</v>
      </c>
      <c r="O64" s="32" t="n">
        <v>30</v>
      </c>
      <c r="P64" s="35" t="n">
        <v>173.6</v>
      </c>
      <c r="Q64" s="37" t="n">
        <f aca="false">+O64*P64</f>
        <v>5208</v>
      </c>
      <c r="R64" s="37" t="n">
        <v>5250</v>
      </c>
      <c r="S64" s="38" t="n">
        <v>31</v>
      </c>
      <c r="T64" s="35" t="n">
        <v>168</v>
      </c>
      <c r="U64" s="39" t="n">
        <f aca="false">+S64*T64</f>
        <v>5208</v>
      </c>
      <c r="V64" s="39" t="n">
        <v>5250</v>
      </c>
      <c r="W64" s="38" t="n">
        <v>30</v>
      </c>
      <c r="X64" s="35" t="n">
        <v>173.6</v>
      </c>
      <c r="Y64" s="40" t="n">
        <f aca="false">+W64*X64</f>
        <v>5208</v>
      </c>
      <c r="Z64" s="40" t="n">
        <v>5250</v>
      </c>
      <c r="AA64" s="38" t="n">
        <v>31</v>
      </c>
      <c r="AB64" s="35" t="n">
        <v>168</v>
      </c>
      <c r="AC64" s="41" t="n">
        <f aca="false">+AA64*AB64</f>
        <v>5208</v>
      </c>
      <c r="AD64" s="41" t="n">
        <v>5250</v>
      </c>
      <c r="AE64" s="38" t="n">
        <v>31</v>
      </c>
      <c r="AF64" s="35" t="n">
        <v>168</v>
      </c>
      <c r="AG64" s="42" t="n">
        <f aca="false">+AE64*AF64</f>
        <v>5208</v>
      </c>
      <c r="AH64" s="42" t="n">
        <v>5250</v>
      </c>
      <c r="AI64" s="43" t="n">
        <v>5</v>
      </c>
      <c r="AJ64" s="35" t="n">
        <v>173.6</v>
      </c>
      <c r="AK64" s="44" t="n">
        <f aca="false">+AI64*AJ64</f>
        <v>868</v>
      </c>
      <c r="AL64" s="44"/>
      <c r="AM64" s="51" t="n">
        <v>0</v>
      </c>
      <c r="AN64" s="35"/>
      <c r="AO64" s="52"/>
      <c r="AP64" s="52"/>
      <c r="AQ64" s="53" t="n">
        <v>0</v>
      </c>
      <c r="AR64" s="54"/>
      <c r="AS64" s="54"/>
      <c r="AT64" s="54"/>
      <c r="AU64" s="53" t="n">
        <v>0</v>
      </c>
      <c r="AV64" s="35"/>
      <c r="AW64" s="52"/>
      <c r="AX64" s="54"/>
      <c r="AY64" s="86"/>
      <c r="AZ64" s="55" t="s">
        <v>216</v>
      </c>
      <c r="BA64" s="58" t="n">
        <v>44263</v>
      </c>
      <c r="BB64" s="50" t="n">
        <v>31248</v>
      </c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5" hidden="false" customHeight="true" outlineLevel="0" collapsed="false">
      <c r="A65" s="32" t="s">
        <v>112</v>
      </c>
      <c r="B65" s="32" t="s">
        <v>56</v>
      </c>
      <c r="C65" s="32" t="s">
        <v>103</v>
      </c>
      <c r="D65" s="32" t="s">
        <v>217</v>
      </c>
      <c r="E65" s="32" t="s">
        <v>105</v>
      </c>
      <c r="F65" s="32" t="s">
        <v>193</v>
      </c>
      <c r="G65" s="32" t="s">
        <v>194</v>
      </c>
      <c r="H65" s="33" t="n">
        <v>43913</v>
      </c>
      <c r="I65" s="34" t="n">
        <v>44096</v>
      </c>
      <c r="J65" s="34" t="n">
        <v>44257</v>
      </c>
      <c r="K65" s="32" t="n">
        <f aca="false">31-22</f>
        <v>9</v>
      </c>
      <c r="L65" s="35" t="n">
        <v>168</v>
      </c>
      <c r="M65" s="36" t="n">
        <f aca="false">+K65*L65</f>
        <v>1512</v>
      </c>
      <c r="N65" s="36"/>
      <c r="O65" s="32" t="n">
        <v>30</v>
      </c>
      <c r="P65" s="35" t="n">
        <v>173.6</v>
      </c>
      <c r="Q65" s="37" t="n">
        <f aca="false">+O65*P65</f>
        <v>5208</v>
      </c>
      <c r="R65" s="37" t="n">
        <v>5208</v>
      </c>
      <c r="S65" s="38" t="n">
        <v>31</v>
      </c>
      <c r="T65" s="35" t="n">
        <v>168</v>
      </c>
      <c r="U65" s="39" t="n">
        <f aca="false">+S65*T65</f>
        <v>5208</v>
      </c>
      <c r="V65" s="39" t="n">
        <v>5208</v>
      </c>
      <c r="W65" s="38" t="n">
        <v>30</v>
      </c>
      <c r="X65" s="35" t="n">
        <v>173.6</v>
      </c>
      <c r="Y65" s="40" t="n">
        <f aca="false">+W65*X65</f>
        <v>5208</v>
      </c>
      <c r="Z65" s="40" t="n">
        <v>5208</v>
      </c>
      <c r="AA65" s="38" t="n">
        <v>31</v>
      </c>
      <c r="AB65" s="35" t="n">
        <v>168</v>
      </c>
      <c r="AC65" s="41" t="n">
        <f aca="false">+AA65*AB65</f>
        <v>5208</v>
      </c>
      <c r="AD65" s="41" t="n">
        <v>5208</v>
      </c>
      <c r="AE65" s="38" t="n">
        <v>31</v>
      </c>
      <c r="AF65" s="35" t="n">
        <v>168</v>
      </c>
      <c r="AG65" s="42" t="n">
        <f aca="false">+AE65*AF65</f>
        <v>5208</v>
      </c>
      <c r="AH65" s="42" t="n">
        <v>5208</v>
      </c>
      <c r="AI65" s="43" t="n">
        <v>30</v>
      </c>
      <c r="AJ65" s="35" t="n">
        <v>173.6</v>
      </c>
      <c r="AK65" s="44" t="n">
        <f aca="false">+AI65*AJ65</f>
        <v>5208</v>
      </c>
      <c r="AL65" s="44" t="n">
        <v>5208</v>
      </c>
      <c r="AM65" s="38" t="n">
        <v>31</v>
      </c>
      <c r="AN65" s="35" t="n">
        <v>168</v>
      </c>
      <c r="AO65" s="45" t="n">
        <f aca="false">+AM65*AN65</f>
        <v>5208</v>
      </c>
      <c r="AP65" s="87" t="n">
        <v>5208</v>
      </c>
      <c r="AQ65" s="46" t="n">
        <v>30</v>
      </c>
      <c r="AR65" s="35" t="n">
        <v>173.6</v>
      </c>
      <c r="AS65" s="37" t="n">
        <f aca="false">+AQ65*AR65</f>
        <v>5208</v>
      </c>
      <c r="AT65" s="47"/>
      <c r="AU65" s="46" t="n">
        <v>31</v>
      </c>
      <c r="AV65" s="35" t="n">
        <v>168</v>
      </c>
      <c r="AW65" s="48" t="n">
        <f aca="false">+AU65*AV65</f>
        <v>5208</v>
      </c>
      <c r="AX65" s="49"/>
      <c r="AY65" s="0"/>
      <c r="AZ65" s="0"/>
      <c r="BA65" s="0"/>
      <c r="BB65" s="50" t="n">
        <v>31248</v>
      </c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57" customFormat="true" ht="15" hidden="false" customHeight="true" outlineLevel="0" collapsed="false">
      <c r="A66" s="32" t="s">
        <v>55</v>
      </c>
      <c r="B66" s="32" t="s">
        <v>67</v>
      </c>
      <c r="C66" s="32" t="s">
        <v>218</v>
      </c>
      <c r="D66" s="32" t="s">
        <v>219</v>
      </c>
      <c r="E66" s="32" t="s">
        <v>78</v>
      </c>
      <c r="F66" s="32" t="s">
        <v>193</v>
      </c>
      <c r="G66" s="32" t="s">
        <v>194</v>
      </c>
      <c r="H66" s="33" t="n">
        <v>43899</v>
      </c>
      <c r="I66" s="34" t="n">
        <v>44082</v>
      </c>
      <c r="J66" s="34" t="n">
        <v>44257</v>
      </c>
      <c r="K66" s="32" t="n">
        <f aca="false">31-8</f>
        <v>23</v>
      </c>
      <c r="L66" s="35" t="n">
        <v>168</v>
      </c>
      <c r="M66" s="36" t="n">
        <f aca="false">+K66*L66</f>
        <v>3864</v>
      </c>
      <c r="N66" s="36" t="n">
        <v>3056.87</v>
      </c>
      <c r="O66" s="32" t="n">
        <v>30</v>
      </c>
      <c r="P66" s="35" t="n">
        <v>173.6</v>
      </c>
      <c r="Q66" s="37" t="n">
        <f aca="false">+O66*P66</f>
        <v>5208</v>
      </c>
      <c r="R66" s="37" t="n">
        <v>5094.78</v>
      </c>
      <c r="S66" s="38" t="n">
        <v>31</v>
      </c>
      <c r="T66" s="35" t="n">
        <v>168</v>
      </c>
      <c r="U66" s="39" t="n">
        <f aca="false">+S66*T66</f>
        <v>5208</v>
      </c>
      <c r="V66" s="39" t="n">
        <v>5262.61</v>
      </c>
      <c r="W66" s="38" t="n">
        <v>30</v>
      </c>
      <c r="X66" s="35" t="n">
        <v>173.6</v>
      </c>
      <c r="Y66" s="40" t="n">
        <f aca="false">+W66*X66</f>
        <v>5208</v>
      </c>
      <c r="Z66" s="40" t="n">
        <v>5094.78</v>
      </c>
      <c r="AA66" s="38" t="n">
        <v>31</v>
      </c>
      <c r="AB66" s="35" t="n">
        <v>168</v>
      </c>
      <c r="AC66" s="41" t="n">
        <f aca="false">+AA66*AB66</f>
        <v>5208</v>
      </c>
      <c r="AD66" s="41" t="n">
        <v>5264.61</v>
      </c>
      <c r="AE66" s="38" t="n">
        <v>31</v>
      </c>
      <c r="AF66" s="35" t="n">
        <v>168</v>
      </c>
      <c r="AG66" s="42" t="n">
        <f aca="false">+AE66*AF66</f>
        <v>5208</v>
      </c>
      <c r="AH66" s="42" t="n">
        <v>5264.61</v>
      </c>
      <c r="AI66" s="43" t="n">
        <v>30</v>
      </c>
      <c r="AJ66" s="35" t="n">
        <v>173.6</v>
      </c>
      <c r="AK66" s="44" t="n">
        <f aca="false">+AI66*AJ66</f>
        <v>5208</v>
      </c>
      <c r="AL66" s="44" t="n">
        <f aca="false">2207.74+3124.8</f>
        <v>5332.54</v>
      </c>
      <c r="AM66" s="38" t="n">
        <v>31</v>
      </c>
      <c r="AN66" s="35" t="n">
        <v>168</v>
      </c>
      <c r="AO66" s="45" t="n">
        <f aca="false">+AM66*AN66</f>
        <v>5208</v>
      </c>
      <c r="AP66" s="45" t="n">
        <v>5698.16</v>
      </c>
      <c r="AQ66" s="46" t="n">
        <v>30</v>
      </c>
      <c r="AR66" s="35" t="n">
        <v>173.6</v>
      </c>
      <c r="AS66" s="37" t="n">
        <f aca="false">+AQ66*AR66</f>
        <v>5208</v>
      </c>
      <c r="AT66" s="47"/>
      <c r="AU66" s="46" t="n">
        <v>31</v>
      </c>
      <c r="AV66" s="35" t="n">
        <v>168</v>
      </c>
      <c r="AW66" s="48" t="n">
        <f aca="false">+AU66*AV66</f>
        <v>5208</v>
      </c>
      <c r="AX66" s="49"/>
      <c r="AY66" s="55"/>
      <c r="AZ66" s="55"/>
      <c r="BA66" s="55"/>
      <c r="BB66" s="50" t="n">
        <v>31248</v>
      </c>
    </row>
    <row r="67" customFormat="false" ht="15" hidden="false" customHeight="true" outlineLevel="0" collapsed="false">
      <c r="A67" s="32" t="s">
        <v>112</v>
      </c>
      <c r="B67" s="32" t="s">
        <v>67</v>
      </c>
      <c r="C67" s="32" t="s">
        <v>113</v>
      </c>
      <c r="D67" s="32" t="s">
        <v>220</v>
      </c>
      <c r="E67" s="32" t="s">
        <v>221</v>
      </c>
      <c r="F67" s="32" t="s">
        <v>221</v>
      </c>
      <c r="G67" s="32" t="s">
        <v>194</v>
      </c>
      <c r="H67" s="33" t="n">
        <v>43913</v>
      </c>
      <c r="I67" s="34" t="n">
        <v>44096</v>
      </c>
      <c r="J67" s="34" t="n">
        <v>44257</v>
      </c>
      <c r="K67" s="32" t="n">
        <f aca="false">31-22</f>
        <v>9</v>
      </c>
      <c r="L67" s="35" t="n">
        <v>168</v>
      </c>
      <c r="M67" s="36" t="n">
        <f aca="false">+K67*L67</f>
        <v>1512</v>
      </c>
      <c r="N67" s="36"/>
      <c r="O67" s="32" t="n">
        <v>30</v>
      </c>
      <c r="P67" s="35" t="n">
        <v>173.6</v>
      </c>
      <c r="Q67" s="37" t="n">
        <f aca="false">+O67*P67</f>
        <v>5208</v>
      </c>
      <c r="R67" s="37" t="n">
        <v>5210</v>
      </c>
      <c r="S67" s="38" t="n">
        <v>31</v>
      </c>
      <c r="T67" s="35" t="n">
        <v>168</v>
      </c>
      <c r="U67" s="39" t="n">
        <f aca="false">+S67*T67</f>
        <v>5208</v>
      </c>
      <c r="V67" s="39" t="n">
        <v>6600.8</v>
      </c>
      <c r="W67" s="38" t="n">
        <v>30</v>
      </c>
      <c r="X67" s="35" t="n">
        <v>173.6</v>
      </c>
      <c r="Y67" s="40" t="n">
        <f aca="false">+W67*X67</f>
        <v>5208</v>
      </c>
      <c r="Z67" s="40" t="n">
        <v>5210</v>
      </c>
      <c r="AA67" s="38" t="n">
        <v>31</v>
      </c>
      <c r="AB67" s="35" t="n">
        <v>168</v>
      </c>
      <c r="AC67" s="41" t="n">
        <f aca="false">+AA67*AB67</f>
        <v>5208</v>
      </c>
      <c r="AD67" s="41"/>
      <c r="AE67" s="38" t="n">
        <v>31</v>
      </c>
      <c r="AF67" s="35" t="n">
        <v>168</v>
      </c>
      <c r="AG67" s="42" t="n">
        <f aca="false">+AE67*AF67</f>
        <v>5208</v>
      </c>
      <c r="AH67" s="42"/>
      <c r="AI67" s="43" t="n">
        <v>30</v>
      </c>
      <c r="AJ67" s="35" t="n">
        <v>173.6</v>
      </c>
      <c r="AK67" s="44" t="n">
        <f aca="false">+AI67*AJ67</f>
        <v>5208</v>
      </c>
      <c r="AL67" s="44" t="n">
        <v>15626</v>
      </c>
      <c r="AM67" s="38" t="n">
        <v>31</v>
      </c>
      <c r="AN67" s="35" t="n">
        <v>168</v>
      </c>
      <c r="AO67" s="45" t="n">
        <f aca="false">+AM67*AN67</f>
        <v>5208</v>
      </c>
      <c r="AP67" s="87"/>
      <c r="AQ67" s="46" t="n">
        <v>30</v>
      </c>
      <c r="AR67" s="35" t="n">
        <v>173.6</v>
      </c>
      <c r="AS67" s="37" t="n">
        <f aca="false">+AQ67*AR67</f>
        <v>5208</v>
      </c>
      <c r="AT67" s="47"/>
      <c r="AU67" s="46" t="n">
        <v>31</v>
      </c>
      <c r="AV67" s="35" t="n">
        <v>168</v>
      </c>
      <c r="AW67" s="48" t="n">
        <f aca="false">+AU67*AV67</f>
        <v>5208</v>
      </c>
      <c r="AX67" s="49"/>
      <c r="AY67" s="0"/>
      <c r="AZ67" s="0"/>
      <c r="BA67" s="0"/>
      <c r="BB67" s="50" t="n">
        <v>31248</v>
      </c>
    </row>
    <row r="68" customFormat="false" ht="15" hidden="false" customHeight="true" outlineLevel="0" collapsed="false">
      <c r="A68" s="32" t="s">
        <v>55</v>
      </c>
      <c r="B68" s="32" t="s">
        <v>67</v>
      </c>
      <c r="C68" s="32" t="s">
        <v>76</v>
      </c>
      <c r="D68" s="32" t="s">
        <v>222</v>
      </c>
      <c r="E68" s="32" t="s">
        <v>93</v>
      </c>
      <c r="F68" s="32" t="s">
        <v>193</v>
      </c>
      <c r="G68" s="32" t="s">
        <v>194</v>
      </c>
      <c r="H68" s="33" t="n">
        <v>43899</v>
      </c>
      <c r="I68" s="34" t="n">
        <v>44082</v>
      </c>
      <c r="J68" s="34" t="n">
        <v>44160</v>
      </c>
      <c r="K68" s="32" t="n">
        <f aca="false">31-8</f>
        <v>23</v>
      </c>
      <c r="L68" s="35" t="n">
        <v>168</v>
      </c>
      <c r="M68" s="36" t="n">
        <f aca="false">+K68*L68</f>
        <v>3864</v>
      </c>
      <c r="N68" s="36" t="n">
        <v>3474</v>
      </c>
      <c r="O68" s="32" t="n">
        <v>30</v>
      </c>
      <c r="P68" s="35" t="n">
        <v>173.6</v>
      </c>
      <c r="Q68" s="37" t="n">
        <f aca="false">+O68*P68</f>
        <v>5208</v>
      </c>
      <c r="R68" s="37" t="n">
        <v>5210</v>
      </c>
      <c r="S68" s="38" t="n">
        <v>31</v>
      </c>
      <c r="T68" s="35" t="n">
        <v>168</v>
      </c>
      <c r="U68" s="39" t="n">
        <f aca="false">+S68*T68</f>
        <v>5208</v>
      </c>
      <c r="V68" s="39" t="n">
        <v>5210</v>
      </c>
      <c r="W68" s="38" t="n">
        <v>30</v>
      </c>
      <c r="X68" s="35" t="n">
        <v>173.6</v>
      </c>
      <c r="Y68" s="40" t="n">
        <f aca="false">+W68*X68</f>
        <v>5208</v>
      </c>
      <c r="Z68" s="40" t="n">
        <v>5210</v>
      </c>
      <c r="AA68" s="38" t="n">
        <v>31</v>
      </c>
      <c r="AB68" s="35" t="n">
        <v>168</v>
      </c>
      <c r="AC68" s="41" t="n">
        <f aca="false">+AA68*AB68</f>
        <v>5208</v>
      </c>
      <c r="AD68" s="41" t="n">
        <v>5210</v>
      </c>
      <c r="AE68" s="38" t="n">
        <v>31</v>
      </c>
      <c r="AF68" s="35" t="n">
        <v>168</v>
      </c>
      <c r="AG68" s="42" t="n">
        <f aca="false">+AE68*AF68</f>
        <v>5208</v>
      </c>
      <c r="AH68" s="42" t="n">
        <v>5210</v>
      </c>
      <c r="AI68" s="43" t="n">
        <v>30</v>
      </c>
      <c r="AJ68" s="35" t="n">
        <v>173.6</v>
      </c>
      <c r="AK68" s="44" t="n">
        <f aca="false">+AI68*AJ68</f>
        <v>5208</v>
      </c>
      <c r="AL68" s="44" t="n">
        <v>5210</v>
      </c>
      <c r="AM68" s="38" t="n">
        <v>31</v>
      </c>
      <c r="AN68" s="35" t="n">
        <v>168</v>
      </c>
      <c r="AO68" s="45" t="n">
        <f aca="false">+AM68*AN68</f>
        <v>5208</v>
      </c>
      <c r="AP68" s="45" t="n">
        <v>5210</v>
      </c>
      <c r="AQ68" s="46" t="n">
        <v>25</v>
      </c>
      <c r="AR68" s="35" t="n">
        <v>173.6</v>
      </c>
      <c r="AS68" s="37" t="n">
        <f aca="false">+AQ68*AR68</f>
        <v>4340</v>
      </c>
      <c r="AT68" s="37" t="n">
        <v>1738</v>
      </c>
      <c r="AU68" s="53" t="n">
        <v>0</v>
      </c>
      <c r="AV68" s="35"/>
      <c r="AW68" s="52"/>
      <c r="AX68" s="54"/>
      <c r="AY68" s="0"/>
      <c r="AZ68" s="55" t="s">
        <v>80</v>
      </c>
      <c r="BA68" s="58" t="n">
        <v>44257</v>
      </c>
      <c r="BB68" s="50" t="n">
        <v>31248</v>
      </c>
    </row>
    <row r="69" customFormat="false" ht="15" hidden="false" customHeight="true" outlineLevel="0" collapsed="false">
      <c r="A69" s="32" t="s">
        <v>127</v>
      </c>
      <c r="B69" s="32" t="s">
        <v>67</v>
      </c>
      <c r="C69" s="32" t="s">
        <v>113</v>
      </c>
      <c r="D69" s="32" t="s">
        <v>223</v>
      </c>
      <c r="E69" s="32" t="s">
        <v>224</v>
      </c>
      <c r="F69" s="32" t="s">
        <v>221</v>
      </c>
      <c r="G69" s="32" t="s">
        <v>225</v>
      </c>
      <c r="H69" s="33" t="n">
        <v>43952</v>
      </c>
      <c r="I69" s="33" t="n">
        <v>43971</v>
      </c>
      <c r="J69" s="33" t="n">
        <v>43971</v>
      </c>
      <c r="K69" s="60" t="n">
        <v>0</v>
      </c>
      <c r="L69" s="61"/>
      <c r="M69" s="52"/>
      <c r="N69" s="54"/>
      <c r="O69" s="60" t="n">
        <v>0</v>
      </c>
      <c r="P69" s="61"/>
      <c r="Q69" s="54"/>
      <c r="R69" s="54"/>
      <c r="S69" s="38" t="n">
        <v>20</v>
      </c>
      <c r="T69" s="35" t="n">
        <v>168</v>
      </c>
      <c r="U69" s="39" t="n">
        <f aca="false">+S69*T69</f>
        <v>3360</v>
      </c>
      <c r="V69" s="39" t="n">
        <v>3360</v>
      </c>
      <c r="W69" s="51" t="n">
        <v>0</v>
      </c>
      <c r="X69" s="51"/>
      <c r="Y69" s="54"/>
      <c r="Z69" s="54"/>
      <c r="AA69" s="51" t="n">
        <v>0</v>
      </c>
      <c r="AB69" s="61"/>
      <c r="AC69" s="54"/>
      <c r="AD69" s="54"/>
      <c r="AE69" s="51" t="n">
        <v>0</v>
      </c>
      <c r="AF69" s="61"/>
      <c r="AG69" s="54"/>
      <c r="AH69" s="54"/>
      <c r="AI69" s="59" t="n">
        <v>0</v>
      </c>
      <c r="AJ69" s="61"/>
      <c r="AK69" s="52"/>
      <c r="AL69" s="54"/>
      <c r="AM69" s="51" t="n">
        <v>0</v>
      </c>
      <c r="AN69" s="35"/>
      <c r="AO69" s="52"/>
      <c r="AP69" s="54"/>
      <c r="AQ69" s="53" t="n">
        <v>0</v>
      </c>
      <c r="AR69" s="54"/>
      <c r="AS69" s="54"/>
      <c r="AT69" s="54"/>
      <c r="AU69" s="53" t="n">
        <v>0</v>
      </c>
      <c r="AV69" s="35"/>
      <c r="AW69" s="52"/>
      <c r="AX69" s="54"/>
      <c r="AY69" s="57"/>
      <c r="AZ69" s="55" t="s">
        <v>226</v>
      </c>
      <c r="BA69" s="57"/>
      <c r="BB69" s="50" t="n">
        <v>31248</v>
      </c>
    </row>
    <row r="70" customFormat="false" ht="15" hidden="false" customHeight="true" outlineLevel="0" collapsed="false">
      <c r="A70" s="32" t="s">
        <v>127</v>
      </c>
      <c r="B70" s="32" t="s">
        <v>67</v>
      </c>
      <c r="C70" s="32" t="s">
        <v>227</v>
      </c>
      <c r="D70" s="32" t="s">
        <v>228</v>
      </c>
      <c r="E70" s="32" t="s">
        <v>105</v>
      </c>
      <c r="F70" s="32" t="s">
        <v>229</v>
      </c>
      <c r="G70" s="32" t="s">
        <v>225</v>
      </c>
      <c r="H70" s="34" t="n">
        <v>43922</v>
      </c>
      <c r="I70" s="34" t="n">
        <v>44104</v>
      </c>
      <c r="J70" s="34" t="n">
        <v>44104</v>
      </c>
      <c r="K70" s="60" t="n">
        <v>0</v>
      </c>
      <c r="L70" s="61"/>
      <c r="M70" s="52"/>
      <c r="N70" s="54"/>
      <c r="O70" s="32" t="n">
        <v>30</v>
      </c>
      <c r="P70" s="35" t="n">
        <v>173.6</v>
      </c>
      <c r="Q70" s="37" t="n">
        <f aca="false">+O70*P70</f>
        <v>5208</v>
      </c>
      <c r="R70" s="37" t="n">
        <v>5208</v>
      </c>
      <c r="S70" s="38" t="n">
        <v>31</v>
      </c>
      <c r="T70" s="35" t="n">
        <v>168</v>
      </c>
      <c r="U70" s="39" t="n">
        <f aca="false">+S70*T70</f>
        <v>5208</v>
      </c>
      <c r="V70" s="39" t="n">
        <v>5208</v>
      </c>
      <c r="W70" s="38" t="n">
        <v>30</v>
      </c>
      <c r="X70" s="35" t="n">
        <v>173.6</v>
      </c>
      <c r="Y70" s="40" t="n">
        <f aca="false">+W70*X70</f>
        <v>5208</v>
      </c>
      <c r="Z70" s="40" t="n">
        <v>5208</v>
      </c>
      <c r="AA70" s="38" t="n">
        <v>31</v>
      </c>
      <c r="AB70" s="35" t="n">
        <v>168</v>
      </c>
      <c r="AC70" s="41" t="n">
        <f aca="false">+AA70*AB70</f>
        <v>5208</v>
      </c>
      <c r="AD70" s="41" t="n">
        <v>5208</v>
      </c>
      <c r="AE70" s="38" t="n">
        <v>31</v>
      </c>
      <c r="AF70" s="35" t="n">
        <v>168</v>
      </c>
      <c r="AG70" s="42" t="n">
        <f aca="false">+AE70*AF70</f>
        <v>5208</v>
      </c>
      <c r="AH70" s="42" t="n">
        <v>5208</v>
      </c>
      <c r="AI70" s="43" t="n">
        <v>30</v>
      </c>
      <c r="AJ70" s="35" t="n">
        <v>173.6</v>
      </c>
      <c r="AK70" s="44" t="n">
        <f aca="false">+AI70*AJ70</f>
        <v>5208</v>
      </c>
      <c r="AL70" s="44" t="n">
        <v>5208</v>
      </c>
      <c r="AM70" s="51" t="n">
        <v>0</v>
      </c>
      <c r="AN70" s="35"/>
      <c r="AO70" s="52"/>
      <c r="AP70" s="54"/>
      <c r="AQ70" s="53" t="n">
        <v>0</v>
      </c>
      <c r="AR70" s="54"/>
      <c r="AS70" s="54"/>
      <c r="AT70" s="54"/>
      <c r="AU70" s="53" t="n">
        <v>0</v>
      </c>
      <c r="AV70" s="35"/>
      <c r="AW70" s="52"/>
      <c r="AX70" s="54"/>
      <c r="AY70" s="55" t="s">
        <v>73</v>
      </c>
      <c r="AZ70" s="55" t="s">
        <v>66</v>
      </c>
      <c r="BA70" s="57"/>
      <c r="BB70" s="50" t="n">
        <v>31248</v>
      </c>
    </row>
    <row r="71" customFormat="false" ht="15" hidden="false" customHeight="true" outlineLevel="0" collapsed="false">
      <c r="A71" s="32" t="s">
        <v>127</v>
      </c>
      <c r="B71" s="32" t="s">
        <v>67</v>
      </c>
      <c r="C71" s="32" t="s">
        <v>230</v>
      </c>
      <c r="D71" s="32" t="s">
        <v>231</v>
      </c>
      <c r="E71" s="32" t="s">
        <v>232</v>
      </c>
      <c r="F71" s="32" t="s">
        <v>232</v>
      </c>
      <c r="G71" s="32" t="s">
        <v>225</v>
      </c>
      <c r="H71" s="33" t="n">
        <v>43952</v>
      </c>
      <c r="I71" s="34" t="n">
        <v>44135</v>
      </c>
      <c r="J71" s="34" t="n">
        <v>44257</v>
      </c>
      <c r="K71" s="60" t="n">
        <v>0</v>
      </c>
      <c r="L71" s="60"/>
      <c r="M71" s="52"/>
      <c r="N71" s="60"/>
      <c r="O71" s="60" t="n">
        <v>0</v>
      </c>
      <c r="P71" s="61"/>
      <c r="Q71" s="54"/>
      <c r="R71" s="54"/>
      <c r="S71" s="38" t="n">
        <v>31</v>
      </c>
      <c r="T71" s="35" t="n">
        <v>168</v>
      </c>
      <c r="U71" s="39" t="n">
        <f aca="false">+S71*T71</f>
        <v>5208</v>
      </c>
      <c r="V71" s="39" t="n">
        <v>5208</v>
      </c>
      <c r="W71" s="38" t="n">
        <v>30</v>
      </c>
      <c r="X71" s="35" t="n">
        <v>173.6</v>
      </c>
      <c r="Y71" s="40" t="n">
        <f aca="false">+W71*X71</f>
        <v>5208</v>
      </c>
      <c r="Z71" s="40" t="n">
        <v>5208</v>
      </c>
      <c r="AA71" s="38" t="n">
        <v>31</v>
      </c>
      <c r="AB71" s="35" t="n">
        <v>168</v>
      </c>
      <c r="AC71" s="41" t="n">
        <f aca="false">+AA71*AB71</f>
        <v>5208</v>
      </c>
      <c r="AD71" s="41" t="n">
        <v>5208</v>
      </c>
      <c r="AE71" s="38" t="n">
        <v>31</v>
      </c>
      <c r="AF71" s="35" t="n">
        <v>168</v>
      </c>
      <c r="AG71" s="42" t="n">
        <f aca="false">+AE71*AF71</f>
        <v>5208</v>
      </c>
      <c r="AH71" s="42" t="n">
        <v>5208</v>
      </c>
      <c r="AI71" s="43" t="n">
        <v>30</v>
      </c>
      <c r="AJ71" s="35" t="n">
        <v>173.6</v>
      </c>
      <c r="AK71" s="44" t="n">
        <f aca="false">+AI71*AJ71</f>
        <v>5208</v>
      </c>
      <c r="AL71" s="44" t="n">
        <v>5208</v>
      </c>
      <c r="AM71" s="38" t="n">
        <v>31</v>
      </c>
      <c r="AN71" s="35" t="n">
        <v>168</v>
      </c>
      <c r="AO71" s="45" t="n">
        <f aca="false">+AM71*AN71</f>
        <v>5208</v>
      </c>
      <c r="AP71" s="87" t="n">
        <v>5208</v>
      </c>
      <c r="AQ71" s="46" t="n">
        <v>30</v>
      </c>
      <c r="AR71" s="35" t="n">
        <v>173.6</v>
      </c>
      <c r="AS71" s="37" t="n">
        <f aca="false">+AQ71*AR71</f>
        <v>5208</v>
      </c>
      <c r="AT71" s="47"/>
      <c r="AU71" s="46" t="n">
        <v>31</v>
      </c>
      <c r="AV71" s="35" t="n">
        <v>168</v>
      </c>
      <c r="AW71" s="48" t="n">
        <f aca="false">+AU71*AV71</f>
        <v>5208</v>
      </c>
      <c r="AX71" s="49"/>
      <c r="AY71" s="57"/>
      <c r="AZ71" s="57"/>
      <c r="BA71" s="57"/>
      <c r="BB71" s="50" t="n">
        <v>31248</v>
      </c>
    </row>
    <row r="72" customFormat="false" ht="15" hidden="false" customHeight="true" outlineLevel="0" collapsed="false">
      <c r="A72" s="32" t="s">
        <v>112</v>
      </c>
      <c r="B72" s="32" t="s">
        <v>56</v>
      </c>
      <c r="C72" s="32" t="s">
        <v>233</v>
      </c>
      <c r="D72" s="32" t="s">
        <v>234</v>
      </c>
      <c r="E72" s="32" t="s">
        <v>235</v>
      </c>
      <c r="F72" s="32" t="s">
        <v>236</v>
      </c>
      <c r="G72" s="32" t="s">
        <v>237</v>
      </c>
      <c r="H72" s="34" t="n">
        <v>43909</v>
      </c>
      <c r="I72" s="34" t="n">
        <v>44092</v>
      </c>
      <c r="J72" s="34" t="n">
        <v>44257</v>
      </c>
      <c r="K72" s="56" t="n">
        <f aca="false">31-18</f>
        <v>13</v>
      </c>
      <c r="L72" s="35" t="n">
        <v>168</v>
      </c>
      <c r="M72" s="36" t="n">
        <f aca="false">+K72*L72</f>
        <v>2184</v>
      </c>
      <c r="N72" s="91" t="n">
        <v>0</v>
      </c>
      <c r="O72" s="32" t="n">
        <v>30</v>
      </c>
      <c r="P72" s="35" t="n">
        <v>173.6</v>
      </c>
      <c r="Q72" s="37" t="n">
        <f aca="false">+O72*P72</f>
        <v>5208</v>
      </c>
      <c r="R72" s="92" t="n">
        <v>5208</v>
      </c>
      <c r="S72" s="38" t="n">
        <v>31</v>
      </c>
      <c r="T72" s="35" t="n">
        <v>168</v>
      </c>
      <c r="U72" s="39" t="n">
        <f aca="false">+S72*T72</f>
        <v>5208</v>
      </c>
      <c r="V72" s="93" t="n">
        <v>5208</v>
      </c>
      <c r="W72" s="38" t="n">
        <v>30</v>
      </c>
      <c r="X72" s="35" t="n">
        <v>173.6</v>
      </c>
      <c r="Y72" s="40" t="n">
        <f aca="false">+W72*X72</f>
        <v>5208</v>
      </c>
      <c r="Z72" s="94" t="n">
        <v>5208</v>
      </c>
      <c r="AA72" s="38" t="n">
        <v>31</v>
      </c>
      <c r="AB72" s="35" t="n">
        <v>168</v>
      </c>
      <c r="AC72" s="41" t="n">
        <f aca="false">+AA72*AB72</f>
        <v>5208</v>
      </c>
      <c r="AD72" s="95" t="n">
        <v>5208</v>
      </c>
      <c r="AE72" s="38" t="n">
        <v>31</v>
      </c>
      <c r="AF72" s="35" t="n">
        <v>168</v>
      </c>
      <c r="AG72" s="42" t="n">
        <f aca="false">+AE72*AF72</f>
        <v>5208</v>
      </c>
      <c r="AH72" s="96" t="n">
        <v>5208</v>
      </c>
      <c r="AI72" s="43" t="n">
        <v>30</v>
      </c>
      <c r="AJ72" s="35" t="n">
        <v>173.6</v>
      </c>
      <c r="AK72" s="44" t="n">
        <f aca="false">+AI72*AJ72</f>
        <v>5208</v>
      </c>
      <c r="AL72" s="97" t="n">
        <v>5208</v>
      </c>
      <c r="AM72" s="38" t="n">
        <v>31</v>
      </c>
      <c r="AN72" s="35" t="n">
        <v>168</v>
      </c>
      <c r="AO72" s="45" t="n">
        <f aca="false">+AM72*AN72</f>
        <v>5208</v>
      </c>
      <c r="AP72" s="98" t="n">
        <v>5208</v>
      </c>
      <c r="AQ72" s="46" t="n">
        <v>30</v>
      </c>
      <c r="AR72" s="35" t="n">
        <v>173.6</v>
      </c>
      <c r="AS72" s="37" t="n">
        <f aca="false">+AQ72*AR72</f>
        <v>5208</v>
      </c>
      <c r="AT72" s="47"/>
      <c r="AU72" s="46" t="n">
        <v>31</v>
      </c>
      <c r="AV72" s="35" t="n">
        <v>168</v>
      </c>
      <c r="AW72" s="48" t="n">
        <f aca="false">+AU72*AV72</f>
        <v>5208</v>
      </c>
      <c r="AX72" s="49"/>
      <c r="AY72" s="57" t="s">
        <v>125</v>
      </c>
      <c r="AZ72" s="57"/>
      <c r="BA72" s="57"/>
      <c r="BB72" s="50" t="n">
        <v>31248</v>
      </c>
    </row>
    <row r="73" customFormat="false" ht="15" hidden="false" customHeight="true" outlineLevel="0" collapsed="false">
      <c r="A73" s="32" t="s">
        <v>112</v>
      </c>
      <c r="B73" s="32" t="s">
        <v>67</v>
      </c>
      <c r="C73" s="32" t="s">
        <v>238</v>
      </c>
      <c r="D73" s="32" t="s">
        <v>239</v>
      </c>
      <c r="E73" s="32" t="s">
        <v>240</v>
      </c>
      <c r="F73" s="32" t="s">
        <v>236</v>
      </c>
      <c r="G73" s="32" t="s">
        <v>237</v>
      </c>
      <c r="H73" s="34" t="n">
        <v>43914</v>
      </c>
      <c r="I73" s="34" t="n">
        <v>44097</v>
      </c>
      <c r="J73" s="34" t="n">
        <v>44257</v>
      </c>
      <c r="K73" s="32" t="n">
        <v>8</v>
      </c>
      <c r="L73" s="35" t="n">
        <v>168</v>
      </c>
      <c r="M73" s="36" t="n">
        <f aca="false">+K73*L73</f>
        <v>1344</v>
      </c>
      <c r="N73" s="91" t="n">
        <v>0</v>
      </c>
      <c r="O73" s="32" t="n">
        <v>30</v>
      </c>
      <c r="P73" s="35" t="n">
        <v>173.6</v>
      </c>
      <c r="Q73" s="37" t="n">
        <f aca="false">+O73*P73</f>
        <v>5208</v>
      </c>
      <c r="R73" s="92" t="n">
        <v>5208</v>
      </c>
      <c r="S73" s="38" t="n">
        <v>31</v>
      </c>
      <c r="T73" s="35" t="n">
        <v>168</v>
      </c>
      <c r="U73" s="39" t="n">
        <f aca="false">+S73*T73</f>
        <v>5208</v>
      </c>
      <c r="V73" s="93" t="n">
        <v>5208</v>
      </c>
      <c r="W73" s="38" t="n">
        <v>30</v>
      </c>
      <c r="X73" s="35" t="n">
        <v>173.6</v>
      </c>
      <c r="Y73" s="40" t="n">
        <f aca="false">+W73*X73</f>
        <v>5208</v>
      </c>
      <c r="Z73" s="94" t="n">
        <v>5208</v>
      </c>
      <c r="AA73" s="38" t="n">
        <v>31</v>
      </c>
      <c r="AB73" s="35" t="n">
        <v>168</v>
      </c>
      <c r="AC73" s="41" t="n">
        <f aca="false">+AA73*AB73</f>
        <v>5208</v>
      </c>
      <c r="AD73" s="95" t="n">
        <v>5208</v>
      </c>
      <c r="AE73" s="38" t="n">
        <v>31</v>
      </c>
      <c r="AF73" s="35" t="n">
        <v>168</v>
      </c>
      <c r="AG73" s="42" t="n">
        <f aca="false">+AE73*AF73</f>
        <v>5208</v>
      </c>
      <c r="AH73" s="96" t="n">
        <v>5208</v>
      </c>
      <c r="AI73" s="43" t="n">
        <v>30</v>
      </c>
      <c r="AJ73" s="35" t="n">
        <v>173.6</v>
      </c>
      <c r="AK73" s="44" t="n">
        <f aca="false">+AI73*AJ73</f>
        <v>5208</v>
      </c>
      <c r="AL73" s="97" t="n">
        <v>5208</v>
      </c>
      <c r="AM73" s="38" t="n">
        <v>31</v>
      </c>
      <c r="AN73" s="35" t="n">
        <v>168</v>
      </c>
      <c r="AO73" s="45" t="n">
        <f aca="false">+AM73*AN73</f>
        <v>5208</v>
      </c>
      <c r="AP73" s="98" t="n">
        <v>5208</v>
      </c>
      <c r="AQ73" s="46" t="n">
        <v>30</v>
      </c>
      <c r="AR73" s="35" t="n">
        <v>173.6</v>
      </c>
      <c r="AS73" s="37" t="n">
        <f aca="false">+AQ73*AR73</f>
        <v>5208</v>
      </c>
      <c r="AT73" s="47"/>
      <c r="AU73" s="46" t="n">
        <v>31</v>
      </c>
      <c r="AV73" s="35" t="n">
        <v>168</v>
      </c>
      <c r="AW73" s="48" t="n">
        <f aca="false">+AU73*AV73</f>
        <v>5208</v>
      </c>
      <c r="AX73" s="49"/>
      <c r="AY73" s="0"/>
      <c r="AZ73" s="0"/>
      <c r="BA73" s="0"/>
      <c r="BB73" s="50" t="n">
        <v>31248</v>
      </c>
    </row>
    <row r="74" customFormat="false" ht="15" hidden="false" customHeight="true" outlineLevel="0" collapsed="false">
      <c r="A74" s="32" t="s">
        <v>112</v>
      </c>
      <c r="B74" s="32" t="s">
        <v>56</v>
      </c>
      <c r="C74" s="32" t="s">
        <v>107</v>
      </c>
      <c r="D74" s="32" t="s">
        <v>241</v>
      </c>
      <c r="E74" s="32" t="s">
        <v>105</v>
      </c>
      <c r="F74" s="32" t="s">
        <v>236</v>
      </c>
      <c r="G74" s="32" t="s">
        <v>237</v>
      </c>
      <c r="H74" s="34" t="n">
        <v>43920</v>
      </c>
      <c r="I74" s="34" t="n">
        <v>44103</v>
      </c>
      <c r="J74" s="34" t="n">
        <v>44257</v>
      </c>
      <c r="K74" s="56" t="n">
        <f aca="false">31-29</f>
        <v>2</v>
      </c>
      <c r="L74" s="35" t="n">
        <v>168</v>
      </c>
      <c r="M74" s="36" t="n">
        <f aca="false">+K74*L74</f>
        <v>336</v>
      </c>
      <c r="N74" s="91" t="n">
        <v>0</v>
      </c>
      <c r="O74" s="32" t="n">
        <v>30</v>
      </c>
      <c r="P74" s="35" t="n">
        <v>173.6</v>
      </c>
      <c r="Q74" s="37" t="n">
        <f aca="false">+O74*P74</f>
        <v>5208</v>
      </c>
      <c r="R74" s="92" t="n">
        <v>5210</v>
      </c>
      <c r="S74" s="38" t="n">
        <v>31</v>
      </c>
      <c r="T74" s="35" t="n">
        <v>168</v>
      </c>
      <c r="U74" s="39" t="n">
        <f aca="false">+S74*T74</f>
        <v>5208</v>
      </c>
      <c r="V74" s="93" t="n">
        <v>5208</v>
      </c>
      <c r="W74" s="38" t="n">
        <v>30</v>
      </c>
      <c r="X74" s="35" t="n">
        <v>173.6</v>
      </c>
      <c r="Y74" s="40" t="n">
        <f aca="false">+W74*X74</f>
        <v>5208</v>
      </c>
      <c r="Z74" s="94" t="n">
        <v>5208</v>
      </c>
      <c r="AA74" s="38" t="n">
        <v>31</v>
      </c>
      <c r="AB74" s="35" t="n">
        <v>168</v>
      </c>
      <c r="AC74" s="41" t="n">
        <f aca="false">+AA74*AB74</f>
        <v>5208</v>
      </c>
      <c r="AD74" s="95" t="n">
        <v>5208</v>
      </c>
      <c r="AE74" s="38" t="n">
        <v>31</v>
      </c>
      <c r="AF74" s="35" t="n">
        <v>168</v>
      </c>
      <c r="AG74" s="42" t="n">
        <f aca="false">+AE74*AF74</f>
        <v>5208</v>
      </c>
      <c r="AH74" s="96" t="n">
        <v>5208</v>
      </c>
      <c r="AI74" s="43" t="n">
        <v>30</v>
      </c>
      <c r="AJ74" s="35" t="n">
        <v>173.6</v>
      </c>
      <c r="AK74" s="44" t="n">
        <f aca="false">+AI74*AJ74</f>
        <v>5208</v>
      </c>
      <c r="AL74" s="97" t="n">
        <v>5208</v>
      </c>
      <c r="AM74" s="38" t="n">
        <v>31</v>
      </c>
      <c r="AN74" s="35" t="n">
        <v>168</v>
      </c>
      <c r="AO74" s="45" t="n">
        <f aca="false">+AM74*AN74</f>
        <v>5208</v>
      </c>
      <c r="AP74" s="98" t="n">
        <v>5208</v>
      </c>
      <c r="AQ74" s="46" t="n">
        <v>30</v>
      </c>
      <c r="AR74" s="35" t="n">
        <v>173.6</v>
      </c>
      <c r="AS74" s="37" t="n">
        <f aca="false">+AQ74*AR74</f>
        <v>5208</v>
      </c>
      <c r="AT74" s="47"/>
      <c r="AU74" s="46" t="n">
        <v>31</v>
      </c>
      <c r="AV74" s="35" t="n">
        <v>168</v>
      </c>
      <c r="AW74" s="48" t="n">
        <f aca="false">+AU74*AV74</f>
        <v>5208</v>
      </c>
      <c r="AX74" s="49"/>
      <c r="AY74" s="0"/>
      <c r="AZ74" s="0"/>
      <c r="BA74" s="0"/>
      <c r="BB74" s="50" t="n">
        <v>31248</v>
      </c>
    </row>
    <row r="75" customFormat="false" ht="15" hidden="false" customHeight="true" outlineLevel="0" collapsed="false">
      <c r="A75" s="32" t="s">
        <v>55</v>
      </c>
      <c r="B75" s="32" t="s">
        <v>56</v>
      </c>
      <c r="C75" s="32" t="s">
        <v>107</v>
      </c>
      <c r="D75" s="32" t="s">
        <v>242</v>
      </c>
      <c r="E75" s="32" t="s">
        <v>105</v>
      </c>
      <c r="F75" s="32" t="s">
        <v>236</v>
      </c>
      <c r="G75" s="32" t="s">
        <v>237</v>
      </c>
      <c r="H75" s="33" t="n">
        <v>43913</v>
      </c>
      <c r="I75" s="34" t="n">
        <v>44096</v>
      </c>
      <c r="J75" s="34" t="n">
        <v>44257</v>
      </c>
      <c r="K75" s="32" t="n">
        <f aca="false">31-22</f>
        <v>9</v>
      </c>
      <c r="L75" s="35" t="n">
        <v>168</v>
      </c>
      <c r="M75" s="36" t="n">
        <f aca="false">+K75*L75</f>
        <v>1512</v>
      </c>
      <c r="N75" s="91" t="n">
        <v>0</v>
      </c>
      <c r="O75" s="32" t="n">
        <v>30</v>
      </c>
      <c r="P75" s="35" t="n">
        <v>173.6</v>
      </c>
      <c r="Q75" s="37" t="n">
        <f aca="false">+O75*P75</f>
        <v>5208</v>
      </c>
      <c r="R75" s="92" t="n">
        <v>5208</v>
      </c>
      <c r="S75" s="38" t="n">
        <v>31</v>
      </c>
      <c r="T75" s="35" t="n">
        <v>168</v>
      </c>
      <c r="U75" s="39" t="n">
        <f aca="false">+S75*T75</f>
        <v>5208</v>
      </c>
      <c r="V75" s="93" t="n">
        <v>5208</v>
      </c>
      <c r="W75" s="38" t="n">
        <v>30</v>
      </c>
      <c r="X75" s="35" t="n">
        <v>173.6</v>
      </c>
      <c r="Y75" s="40" t="n">
        <f aca="false">+W75*X75</f>
        <v>5208</v>
      </c>
      <c r="Z75" s="94" t="n">
        <v>5208</v>
      </c>
      <c r="AA75" s="38" t="n">
        <v>31</v>
      </c>
      <c r="AB75" s="35" t="n">
        <v>168</v>
      </c>
      <c r="AC75" s="41" t="n">
        <f aca="false">+AA75*AB75</f>
        <v>5208</v>
      </c>
      <c r="AD75" s="95" t="n">
        <v>5208</v>
      </c>
      <c r="AE75" s="38" t="n">
        <v>31</v>
      </c>
      <c r="AF75" s="35" t="n">
        <v>168</v>
      </c>
      <c r="AG75" s="42" t="n">
        <f aca="false">+AE75*AF75</f>
        <v>5208</v>
      </c>
      <c r="AH75" s="96" t="n">
        <v>5208</v>
      </c>
      <c r="AI75" s="43" t="n">
        <v>30</v>
      </c>
      <c r="AJ75" s="35" t="n">
        <v>173.6</v>
      </c>
      <c r="AK75" s="44" t="n">
        <f aca="false">+AI75*AJ75</f>
        <v>5208</v>
      </c>
      <c r="AL75" s="97" t="n">
        <v>5208</v>
      </c>
      <c r="AM75" s="38" t="n">
        <v>31</v>
      </c>
      <c r="AN75" s="35" t="n">
        <v>168</v>
      </c>
      <c r="AO75" s="45" t="n">
        <f aca="false">+AM75*AN75</f>
        <v>5208</v>
      </c>
      <c r="AP75" s="98" t="n">
        <v>5208</v>
      </c>
      <c r="AQ75" s="46" t="n">
        <v>30</v>
      </c>
      <c r="AR75" s="35" t="n">
        <v>173.6</v>
      </c>
      <c r="AS75" s="37" t="n">
        <f aca="false">+AQ75*AR75</f>
        <v>5208</v>
      </c>
      <c r="AT75" s="47"/>
      <c r="AU75" s="46" t="n">
        <v>31</v>
      </c>
      <c r="AV75" s="35" t="n">
        <v>168</v>
      </c>
      <c r="AW75" s="48" t="n">
        <f aca="false">+AU75*AV75</f>
        <v>5208</v>
      </c>
      <c r="AX75" s="49"/>
      <c r="AY75" s="0"/>
      <c r="AZ75" s="0"/>
      <c r="BA75" s="0"/>
      <c r="BB75" s="50" t="n">
        <v>31248</v>
      </c>
    </row>
    <row r="76" customFormat="false" ht="15" hidden="false" customHeight="true" outlineLevel="0" collapsed="false">
      <c r="A76" s="32" t="s">
        <v>127</v>
      </c>
      <c r="B76" s="32" t="s">
        <v>67</v>
      </c>
      <c r="C76" s="32" t="s">
        <v>164</v>
      </c>
      <c r="D76" s="32" t="s">
        <v>243</v>
      </c>
      <c r="E76" s="32" t="s">
        <v>244</v>
      </c>
      <c r="F76" s="32" t="s">
        <v>236</v>
      </c>
      <c r="G76" s="32" t="s">
        <v>237</v>
      </c>
      <c r="H76" s="34" t="n">
        <v>43924</v>
      </c>
      <c r="I76" s="34" t="n">
        <v>44061</v>
      </c>
      <c r="J76" s="34" t="n">
        <v>44061</v>
      </c>
      <c r="K76" s="60" t="n">
        <v>0</v>
      </c>
      <c r="L76" s="60"/>
      <c r="M76" s="52"/>
      <c r="N76" s="60"/>
      <c r="O76" s="32" t="n">
        <v>27</v>
      </c>
      <c r="P76" s="35" t="n">
        <v>173.6</v>
      </c>
      <c r="Q76" s="37" t="n">
        <f aca="false">+O76*P76</f>
        <v>4687.2</v>
      </c>
      <c r="R76" s="92" t="n">
        <v>5208</v>
      </c>
      <c r="S76" s="38" t="n">
        <v>31</v>
      </c>
      <c r="T76" s="35" t="n">
        <v>168</v>
      </c>
      <c r="U76" s="39" t="n">
        <f aca="false">+S76*T76</f>
        <v>5208</v>
      </c>
      <c r="V76" s="93" t="n">
        <v>5208</v>
      </c>
      <c r="W76" s="38" t="n">
        <v>30</v>
      </c>
      <c r="X76" s="35" t="n">
        <v>173.6</v>
      </c>
      <c r="Y76" s="40" t="n">
        <f aca="false">+W76*X76</f>
        <v>5208</v>
      </c>
      <c r="Z76" s="94" t="n">
        <v>5208</v>
      </c>
      <c r="AA76" s="38" t="n">
        <v>31</v>
      </c>
      <c r="AB76" s="35" t="n">
        <v>168</v>
      </c>
      <c r="AC76" s="41" t="n">
        <f aca="false">+AA76*AB76</f>
        <v>5208</v>
      </c>
      <c r="AD76" s="95" t="n">
        <v>5208</v>
      </c>
      <c r="AE76" s="38" t="n">
        <v>18</v>
      </c>
      <c r="AF76" s="35" t="n">
        <v>168</v>
      </c>
      <c r="AG76" s="42" t="n">
        <f aca="false">+AE76*AF76</f>
        <v>3024</v>
      </c>
      <c r="AH76" s="96" t="n">
        <v>2604</v>
      </c>
      <c r="AI76" s="59" t="n">
        <v>0</v>
      </c>
      <c r="AJ76" s="35"/>
      <c r="AK76" s="52"/>
      <c r="AL76" s="52"/>
      <c r="AM76" s="51" t="n">
        <v>0</v>
      </c>
      <c r="AN76" s="35"/>
      <c r="AO76" s="52"/>
      <c r="AP76" s="52"/>
      <c r="AQ76" s="53" t="n">
        <v>0</v>
      </c>
      <c r="AR76" s="54"/>
      <c r="AS76" s="54"/>
      <c r="AT76" s="54"/>
      <c r="AU76" s="53" t="n">
        <v>0</v>
      </c>
      <c r="AV76" s="35"/>
      <c r="AW76" s="52"/>
      <c r="AX76" s="54"/>
      <c r="AY76" s="57" t="s">
        <v>145</v>
      </c>
      <c r="AZ76" s="55" t="s">
        <v>216</v>
      </c>
      <c r="BA76" s="58" t="n">
        <v>44106</v>
      </c>
      <c r="BB76" s="50" t="n">
        <v>31248</v>
      </c>
    </row>
    <row r="77" customFormat="false" ht="15" hidden="false" customHeight="true" outlineLevel="0" collapsed="false">
      <c r="A77" s="32" t="s">
        <v>112</v>
      </c>
      <c r="B77" s="32" t="s">
        <v>56</v>
      </c>
      <c r="C77" s="32" t="s">
        <v>245</v>
      </c>
      <c r="D77" s="32" t="s">
        <v>246</v>
      </c>
      <c r="E77" s="32" t="s">
        <v>183</v>
      </c>
      <c r="F77" s="32" t="s">
        <v>247</v>
      </c>
      <c r="G77" s="32" t="s">
        <v>248</v>
      </c>
      <c r="H77" s="33" t="n">
        <v>43927</v>
      </c>
      <c r="I77" s="34" t="n">
        <v>44015</v>
      </c>
      <c r="J77" s="34" t="n">
        <v>44015</v>
      </c>
      <c r="K77" s="60" t="n">
        <v>0</v>
      </c>
      <c r="L77" s="61"/>
      <c r="M77" s="52"/>
      <c r="N77" s="54"/>
      <c r="O77" s="32" t="n">
        <f aca="false">30-5</f>
        <v>25</v>
      </c>
      <c r="P77" s="35" t="n">
        <v>173.6</v>
      </c>
      <c r="Q77" s="37" t="n">
        <f aca="false">+O77*P77</f>
        <v>4340</v>
      </c>
      <c r="R77" s="37" t="n">
        <v>5208</v>
      </c>
      <c r="S77" s="38" t="n">
        <v>31</v>
      </c>
      <c r="T77" s="35" t="n">
        <v>168</v>
      </c>
      <c r="U77" s="39" t="n">
        <f aca="false">+S77*T77</f>
        <v>5208</v>
      </c>
      <c r="V77" s="39" t="n">
        <f aca="false">+[1]Foglio1!N69*[1]Foglio1!O69</f>
        <v>5208</v>
      </c>
      <c r="W77" s="38" t="n">
        <v>30</v>
      </c>
      <c r="X77" s="35" t="n">
        <v>173.6</v>
      </c>
      <c r="Y77" s="40" t="n">
        <f aca="false">+W77*X77</f>
        <v>5208</v>
      </c>
      <c r="Z77" s="40" t="n">
        <v>4928</v>
      </c>
      <c r="AA77" s="38" t="n">
        <v>3</v>
      </c>
      <c r="AB77" s="35" t="n">
        <v>168</v>
      </c>
      <c r="AC77" s="41" t="n">
        <f aca="false">+AA77*AB77</f>
        <v>504</v>
      </c>
      <c r="AD77" s="41"/>
      <c r="AE77" s="51" t="n">
        <v>0</v>
      </c>
      <c r="AF77" s="35"/>
      <c r="AG77" s="52"/>
      <c r="AH77" s="52"/>
      <c r="AI77" s="59" t="n">
        <v>0</v>
      </c>
      <c r="AJ77" s="35"/>
      <c r="AK77" s="52"/>
      <c r="AL77" s="52"/>
      <c r="AM77" s="51" t="n">
        <v>0</v>
      </c>
      <c r="AN77" s="35"/>
      <c r="AO77" s="52"/>
      <c r="AP77" s="52"/>
      <c r="AQ77" s="53" t="n">
        <v>0</v>
      </c>
      <c r="AR77" s="54"/>
      <c r="AS77" s="54"/>
      <c r="AT77" s="54"/>
      <c r="AU77" s="53" t="n">
        <v>0</v>
      </c>
      <c r="AV77" s="35"/>
      <c r="AW77" s="52"/>
      <c r="AX77" s="54"/>
      <c r="AY77" s="0"/>
      <c r="AZ77" s="55" t="s">
        <v>80</v>
      </c>
      <c r="BA77" s="58" t="n">
        <v>44109</v>
      </c>
      <c r="BB77" s="50" t="n">
        <v>31248</v>
      </c>
    </row>
    <row r="78" customFormat="false" ht="15" hidden="false" customHeight="true" outlineLevel="0" collapsed="false">
      <c r="A78" s="32" t="s">
        <v>55</v>
      </c>
      <c r="B78" s="32" t="s">
        <v>56</v>
      </c>
      <c r="C78" s="32" t="s">
        <v>249</v>
      </c>
      <c r="D78" s="32" t="s">
        <v>250</v>
      </c>
      <c r="E78" s="32" t="s">
        <v>251</v>
      </c>
      <c r="F78" s="32" t="s">
        <v>247</v>
      </c>
      <c r="G78" s="32" t="s">
        <v>248</v>
      </c>
      <c r="H78" s="33" t="n">
        <v>43906</v>
      </c>
      <c r="I78" s="34" t="n">
        <v>44089</v>
      </c>
      <c r="J78" s="34" t="n">
        <v>44154</v>
      </c>
      <c r="K78" s="32" t="n">
        <f aca="false">31-15</f>
        <v>16</v>
      </c>
      <c r="L78" s="35" t="n">
        <v>168</v>
      </c>
      <c r="M78" s="36" t="n">
        <f aca="false">+K78*L78</f>
        <v>2688</v>
      </c>
      <c r="N78" s="36"/>
      <c r="O78" s="32" t="n">
        <v>30</v>
      </c>
      <c r="P78" s="35" t="n">
        <v>173.6</v>
      </c>
      <c r="Q78" s="37" t="n">
        <f aca="false">+O78*P78</f>
        <v>5208</v>
      </c>
      <c r="R78" s="37" t="n">
        <f aca="false">+[1]Foglio1!K62*[1]Foglio1!L62</f>
        <v>5208</v>
      </c>
      <c r="S78" s="38" t="n">
        <v>31</v>
      </c>
      <c r="T78" s="35" t="n">
        <v>168</v>
      </c>
      <c r="U78" s="39" t="n">
        <f aca="false">+S78*T78</f>
        <v>5208</v>
      </c>
      <c r="V78" s="39" t="n">
        <f aca="false">+[1]Foglio1!N60*[1]Foglio1!O60</f>
        <v>5208</v>
      </c>
      <c r="W78" s="38" t="n">
        <v>30</v>
      </c>
      <c r="X78" s="35" t="n">
        <v>173.6</v>
      </c>
      <c r="Y78" s="40" t="n">
        <f aca="false">+W78*X78</f>
        <v>5208</v>
      </c>
      <c r="Z78" s="40" t="n">
        <v>5208</v>
      </c>
      <c r="AA78" s="38" t="n">
        <v>31</v>
      </c>
      <c r="AB78" s="35" t="n">
        <v>168</v>
      </c>
      <c r="AC78" s="41" t="n">
        <f aca="false">+AA78*AB78</f>
        <v>5208</v>
      </c>
      <c r="AD78" s="41" t="n">
        <v>5208</v>
      </c>
      <c r="AE78" s="38" t="n">
        <v>31</v>
      </c>
      <c r="AF78" s="35" t="n">
        <v>168</v>
      </c>
      <c r="AG78" s="42" t="n">
        <f aca="false">+AE78*AF78</f>
        <v>5208</v>
      </c>
      <c r="AH78" s="42" t="n">
        <v>5208</v>
      </c>
      <c r="AI78" s="43" t="n">
        <v>30</v>
      </c>
      <c r="AJ78" s="35" t="n">
        <v>173.6</v>
      </c>
      <c r="AK78" s="44" t="n">
        <f aca="false">+AI78*AJ78</f>
        <v>5208</v>
      </c>
      <c r="AL78" s="44" t="n">
        <v>5208</v>
      </c>
      <c r="AM78" s="38" t="n">
        <v>31</v>
      </c>
      <c r="AN78" s="35" t="n">
        <v>168</v>
      </c>
      <c r="AO78" s="45" t="n">
        <f aca="false">+AM78*AN78</f>
        <v>5208</v>
      </c>
      <c r="AP78" s="62"/>
      <c r="AQ78" s="46" t="n">
        <v>19</v>
      </c>
      <c r="AR78" s="35" t="n">
        <v>173.6</v>
      </c>
      <c r="AS78" s="37" t="n">
        <f aca="false">+AQ78*AR78</f>
        <v>3298.4</v>
      </c>
      <c r="AT78" s="47"/>
      <c r="AU78" s="53" t="n">
        <v>0</v>
      </c>
      <c r="AV78" s="35"/>
      <c r="AW78" s="52"/>
      <c r="AX78" s="54"/>
      <c r="AY78" s="0"/>
      <c r="AZ78" s="55" t="s">
        <v>80</v>
      </c>
      <c r="BA78" s="58" t="n">
        <v>44257</v>
      </c>
      <c r="BB78" s="50" t="n">
        <v>31248</v>
      </c>
    </row>
    <row r="79" customFormat="false" ht="15" hidden="false" customHeight="true" outlineLevel="0" collapsed="false">
      <c r="A79" s="32" t="s">
        <v>55</v>
      </c>
      <c r="B79" s="32" t="s">
        <v>67</v>
      </c>
      <c r="C79" s="32" t="s">
        <v>70</v>
      </c>
      <c r="D79" s="32" t="s">
        <v>252</v>
      </c>
      <c r="E79" s="32" t="s">
        <v>78</v>
      </c>
      <c r="F79" s="32" t="s">
        <v>247</v>
      </c>
      <c r="G79" s="32" t="s">
        <v>248</v>
      </c>
      <c r="H79" s="33" t="n">
        <v>43901</v>
      </c>
      <c r="I79" s="34" t="n">
        <v>44084</v>
      </c>
      <c r="J79" s="34" t="n">
        <v>44084</v>
      </c>
      <c r="K79" s="32" t="n">
        <v>21</v>
      </c>
      <c r="L79" s="35" t="n">
        <v>168</v>
      </c>
      <c r="M79" s="36" t="n">
        <f aca="false">+K79*L79</f>
        <v>3528</v>
      </c>
      <c r="N79" s="36"/>
      <c r="O79" s="32" t="n">
        <v>30</v>
      </c>
      <c r="P79" s="35" t="n">
        <v>173.6</v>
      </c>
      <c r="Q79" s="37" t="n">
        <f aca="false">+O79*P79</f>
        <v>5208</v>
      </c>
      <c r="R79" s="37" t="n">
        <v>5250</v>
      </c>
      <c r="S79" s="38" t="n">
        <v>31</v>
      </c>
      <c r="T79" s="35" t="n">
        <v>168</v>
      </c>
      <c r="U79" s="39" t="n">
        <f aca="false">+S79*T79</f>
        <v>5208</v>
      </c>
      <c r="V79" s="39" t="n">
        <v>5250</v>
      </c>
      <c r="W79" s="38" t="n">
        <v>30</v>
      </c>
      <c r="X79" s="35" t="n">
        <v>173.6</v>
      </c>
      <c r="Y79" s="40" t="n">
        <f aca="false">+W79*X79</f>
        <v>5208</v>
      </c>
      <c r="Z79" s="40" t="n">
        <v>5250</v>
      </c>
      <c r="AA79" s="38" t="n">
        <v>31</v>
      </c>
      <c r="AB79" s="35" t="n">
        <v>168</v>
      </c>
      <c r="AC79" s="41" t="n">
        <f aca="false">+AA79*AB79</f>
        <v>5208</v>
      </c>
      <c r="AD79" s="41" t="n">
        <v>5250</v>
      </c>
      <c r="AE79" s="38" t="n">
        <v>31</v>
      </c>
      <c r="AF79" s="35" t="n">
        <v>168</v>
      </c>
      <c r="AG79" s="42" t="n">
        <f aca="false">+AE79*AF79</f>
        <v>5208</v>
      </c>
      <c r="AH79" s="42" t="n">
        <v>5250</v>
      </c>
      <c r="AI79" s="43" t="n">
        <v>10</v>
      </c>
      <c r="AJ79" s="35" t="n">
        <v>173.6</v>
      </c>
      <c r="AK79" s="44" t="n">
        <f aca="false">+AI79*AJ79</f>
        <v>1736</v>
      </c>
      <c r="AL79" s="44"/>
      <c r="AM79" s="51" t="n">
        <v>0</v>
      </c>
      <c r="AN79" s="35"/>
      <c r="AO79" s="52"/>
      <c r="AP79" s="54"/>
      <c r="AQ79" s="53" t="n">
        <v>0</v>
      </c>
      <c r="AR79" s="54"/>
      <c r="AS79" s="54"/>
      <c r="AT79" s="54"/>
      <c r="AU79" s="53" t="n">
        <v>0</v>
      </c>
      <c r="AV79" s="35"/>
      <c r="AW79" s="52"/>
      <c r="AX79" s="54"/>
      <c r="AY79" s="86"/>
      <c r="AZ79" s="55" t="s">
        <v>216</v>
      </c>
      <c r="BA79" s="58" t="n">
        <v>44265</v>
      </c>
      <c r="BB79" s="50" t="n">
        <v>31248</v>
      </c>
    </row>
    <row r="80" customFormat="false" ht="15" hidden="false" customHeight="true" outlineLevel="0" collapsed="false">
      <c r="A80" s="32" t="s">
        <v>55</v>
      </c>
      <c r="B80" s="32" t="s">
        <v>56</v>
      </c>
      <c r="C80" s="32" t="s">
        <v>245</v>
      </c>
      <c r="D80" s="32" t="s">
        <v>253</v>
      </c>
      <c r="E80" s="32" t="s">
        <v>183</v>
      </c>
      <c r="F80" s="32" t="s">
        <v>247</v>
      </c>
      <c r="G80" s="32" t="s">
        <v>248</v>
      </c>
      <c r="H80" s="34" t="n">
        <v>43909</v>
      </c>
      <c r="I80" s="34" t="n">
        <v>44092</v>
      </c>
      <c r="J80" s="34" t="n">
        <v>44202</v>
      </c>
      <c r="K80" s="56" t="n">
        <f aca="false">31-18</f>
        <v>13</v>
      </c>
      <c r="L80" s="35" t="n">
        <v>168</v>
      </c>
      <c r="M80" s="36" t="n">
        <f aca="false">+K80*L80</f>
        <v>2184</v>
      </c>
      <c r="N80" s="36"/>
      <c r="O80" s="32" t="n">
        <v>30</v>
      </c>
      <c r="P80" s="35" t="n">
        <v>173.6</v>
      </c>
      <c r="Q80" s="37" t="n">
        <f aca="false">+O80*P80</f>
        <v>5208</v>
      </c>
      <c r="R80" s="37" t="n">
        <f aca="false">+[1]Foglio1!K65*[1]Foglio1!L65</f>
        <v>5208</v>
      </c>
      <c r="S80" s="38" t="n">
        <v>31</v>
      </c>
      <c r="T80" s="35" t="n">
        <v>168</v>
      </c>
      <c r="U80" s="39" t="n">
        <f aca="false">+S80*T80</f>
        <v>5208</v>
      </c>
      <c r="V80" s="39" t="n">
        <f aca="false">+[1]Foglio1!N63*[1]Foglio1!O63</f>
        <v>5208</v>
      </c>
      <c r="W80" s="38" t="n">
        <v>30</v>
      </c>
      <c r="X80" s="35" t="n">
        <v>173.6</v>
      </c>
      <c r="Y80" s="40" t="n">
        <f aca="false">+W80*X80</f>
        <v>5208</v>
      </c>
      <c r="Z80" s="40" t="n">
        <v>5208</v>
      </c>
      <c r="AA80" s="38" t="n">
        <v>31</v>
      </c>
      <c r="AB80" s="35" t="n">
        <v>168</v>
      </c>
      <c r="AC80" s="41" t="n">
        <f aca="false">+AA80*AB80</f>
        <v>5208</v>
      </c>
      <c r="AD80" s="41" t="n">
        <v>5208</v>
      </c>
      <c r="AE80" s="38" t="n">
        <v>31</v>
      </c>
      <c r="AF80" s="35" t="n">
        <v>168</v>
      </c>
      <c r="AG80" s="42" t="n">
        <f aca="false">+AE80*AF80</f>
        <v>5208</v>
      </c>
      <c r="AH80" s="42" t="n">
        <v>5208</v>
      </c>
      <c r="AI80" s="43" t="n">
        <v>30</v>
      </c>
      <c r="AJ80" s="35" t="n">
        <v>173.6</v>
      </c>
      <c r="AK80" s="44" t="n">
        <f aca="false">+AI80*AJ80</f>
        <v>5208</v>
      </c>
      <c r="AL80" s="44" t="n">
        <v>5208</v>
      </c>
      <c r="AM80" s="38" t="n">
        <v>31</v>
      </c>
      <c r="AN80" s="35" t="n">
        <v>168</v>
      </c>
      <c r="AO80" s="45" t="n">
        <f aca="false">+AM80*AN80</f>
        <v>5208</v>
      </c>
      <c r="AP80" s="62"/>
      <c r="AQ80" s="46" t="n">
        <v>30</v>
      </c>
      <c r="AR80" s="35" t="n">
        <v>173.6</v>
      </c>
      <c r="AS80" s="37" t="n">
        <f aca="false">+AQ80*AR80</f>
        <v>5208</v>
      </c>
      <c r="AT80" s="47"/>
      <c r="AU80" s="46" t="n">
        <v>31</v>
      </c>
      <c r="AV80" s="35" t="n">
        <v>168</v>
      </c>
      <c r="AW80" s="48" t="n">
        <f aca="false">+AU80*AV80</f>
        <v>5208</v>
      </c>
      <c r="AX80" s="49"/>
      <c r="AY80" s="0"/>
      <c r="AZ80" s="55" t="s">
        <v>80</v>
      </c>
      <c r="BA80" s="58" t="n">
        <v>44257</v>
      </c>
      <c r="BB80" s="50" t="n">
        <v>31248</v>
      </c>
    </row>
    <row r="81" customFormat="false" ht="15" hidden="false" customHeight="true" outlineLevel="0" collapsed="false">
      <c r="A81" s="32" t="s">
        <v>55</v>
      </c>
      <c r="B81" s="32" t="s">
        <v>56</v>
      </c>
      <c r="C81" s="32" t="s">
        <v>245</v>
      </c>
      <c r="D81" s="32" t="s">
        <v>254</v>
      </c>
      <c r="E81" s="32" t="s">
        <v>183</v>
      </c>
      <c r="F81" s="32" t="s">
        <v>247</v>
      </c>
      <c r="G81" s="32" t="s">
        <v>248</v>
      </c>
      <c r="H81" s="34" t="n">
        <v>43909</v>
      </c>
      <c r="I81" s="34" t="n">
        <v>44092</v>
      </c>
      <c r="J81" s="34" t="n">
        <v>44165</v>
      </c>
      <c r="K81" s="56" t="n">
        <f aca="false">31-18</f>
        <v>13</v>
      </c>
      <c r="L81" s="35" t="n">
        <v>168</v>
      </c>
      <c r="M81" s="36" t="n">
        <f aca="false">+K81*L81</f>
        <v>2184</v>
      </c>
      <c r="N81" s="36"/>
      <c r="O81" s="32" t="n">
        <v>30</v>
      </c>
      <c r="P81" s="35" t="n">
        <v>173.6</v>
      </c>
      <c r="Q81" s="37" t="n">
        <f aca="false">+O81*P81</f>
        <v>5208</v>
      </c>
      <c r="R81" s="37" t="n">
        <f aca="false">+[1]Foglio1!K66*[1]Foglio1!L66</f>
        <v>5208</v>
      </c>
      <c r="S81" s="38" t="n">
        <v>31</v>
      </c>
      <c r="T81" s="35" t="n">
        <v>168</v>
      </c>
      <c r="U81" s="39" t="n">
        <f aca="false">+S81*T81</f>
        <v>5208</v>
      </c>
      <c r="V81" s="39" t="n">
        <f aca="false">+[1]Foglio1!N64*[1]Foglio1!O64</f>
        <v>5208</v>
      </c>
      <c r="W81" s="38" t="n">
        <v>30</v>
      </c>
      <c r="X81" s="35" t="n">
        <v>173.6</v>
      </c>
      <c r="Y81" s="40" t="n">
        <f aca="false">+W81*X81</f>
        <v>5208</v>
      </c>
      <c r="Z81" s="40" t="n">
        <v>5208</v>
      </c>
      <c r="AA81" s="38" t="n">
        <v>31</v>
      </c>
      <c r="AB81" s="35" t="n">
        <v>168</v>
      </c>
      <c r="AC81" s="41" t="n">
        <f aca="false">+AA81*AB81</f>
        <v>5208</v>
      </c>
      <c r="AD81" s="41" t="n">
        <v>5208</v>
      </c>
      <c r="AE81" s="38" t="n">
        <v>31</v>
      </c>
      <c r="AF81" s="35" t="n">
        <v>168</v>
      </c>
      <c r="AG81" s="42" t="n">
        <f aca="false">+AE81*AF81</f>
        <v>5208</v>
      </c>
      <c r="AH81" s="42" t="n">
        <v>5208</v>
      </c>
      <c r="AI81" s="43" t="n">
        <v>30</v>
      </c>
      <c r="AJ81" s="35" t="n">
        <v>173.6</v>
      </c>
      <c r="AK81" s="44" t="n">
        <f aca="false">+AI81*AJ81</f>
        <v>5208</v>
      </c>
      <c r="AL81" s="44" t="n">
        <v>5208</v>
      </c>
      <c r="AM81" s="38" t="n">
        <v>31</v>
      </c>
      <c r="AN81" s="35" t="n">
        <v>168</v>
      </c>
      <c r="AO81" s="45" t="n">
        <f aca="false">+AM81*AN81</f>
        <v>5208</v>
      </c>
      <c r="AP81" s="62"/>
      <c r="AQ81" s="46" t="n">
        <v>30</v>
      </c>
      <c r="AR81" s="35" t="n">
        <v>173.6</v>
      </c>
      <c r="AS81" s="37" t="n">
        <f aca="false">+AQ81*AR81</f>
        <v>5208</v>
      </c>
      <c r="AT81" s="47"/>
      <c r="AU81" s="53" t="n">
        <v>0</v>
      </c>
      <c r="AV81" s="35"/>
      <c r="AW81" s="52"/>
      <c r="AX81" s="54"/>
      <c r="AY81" s="0"/>
      <c r="AZ81" s="55" t="s">
        <v>80</v>
      </c>
      <c r="BA81" s="58" t="n">
        <v>44257</v>
      </c>
      <c r="BB81" s="50" t="n">
        <v>31248</v>
      </c>
    </row>
    <row r="82" customFormat="false" ht="15" hidden="false" customHeight="true" outlineLevel="0" collapsed="false">
      <c r="A82" s="32" t="s">
        <v>55</v>
      </c>
      <c r="B82" s="32" t="s">
        <v>56</v>
      </c>
      <c r="C82" s="32" t="s">
        <v>245</v>
      </c>
      <c r="D82" s="32" t="s">
        <v>255</v>
      </c>
      <c r="E82" s="32" t="s">
        <v>183</v>
      </c>
      <c r="F82" s="32" t="s">
        <v>247</v>
      </c>
      <c r="G82" s="32" t="s">
        <v>248</v>
      </c>
      <c r="H82" s="34" t="n">
        <v>43909</v>
      </c>
      <c r="I82" s="34" t="n">
        <v>44005</v>
      </c>
      <c r="J82" s="34" t="n">
        <v>44005</v>
      </c>
      <c r="K82" s="56" t="n">
        <f aca="false">31-18</f>
        <v>13</v>
      </c>
      <c r="L82" s="35" t="n">
        <v>168</v>
      </c>
      <c r="M82" s="36" t="n">
        <f aca="false">+K82*L82</f>
        <v>2184</v>
      </c>
      <c r="N82" s="36"/>
      <c r="O82" s="32" t="n">
        <v>30</v>
      </c>
      <c r="P82" s="35" t="n">
        <v>173.6</v>
      </c>
      <c r="Q82" s="37" t="n">
        <f aca="false">+O82*P82</f>
        <v>5208</v>
      </c>
      <c r="R82" s="37" t="n">
        <f aca="false">+[1]Foglio1!K67*[1]Foglio1!L67</f>
        <v>5208</v>
      </c>
      <c r="S82" s="38" t="n">
        <v>31</v>
      </c>
      <c r="T82" s="35" t="n">
        <v>168</v>
      </c>
      <c r="U82" s="39" t="n">
        <f aca="false">+S82*T82</f>
        <v>5208</v>
      </c>
      <c r="V82" s="39" t="n">
        <f aca="false">+[1]Foglio1!N65*[1]Foglio1!O65</f>
        <v>5208</v>
      </c>
      <c r="W82" s="38" t="n">
        <v>23</v>
      </c>
      <c r="X82" s="35" t="n">
        <v>173.6</v>
      </c>
      <c r="Y82" s="40" t="n">
        <f aca="false">+W82*X82</f>
        <v>3992.8</v>
      </c>
      <c r="Z82" s="40"/>
      <c r="AA82" s="51" t="n">
        <v>0</v>
      </c>
      <c r="AB82" s="61"/>
      <c r="AC82" s="54"/>
      <c r="AD82" s="54"/>
      <c r="AE82" s="51" t="n">
        <v>0</v>
      </c>
      <c r="AF82" s="61"/>
      <c r="AG82" s="54"/>
      <c r="AH82" s="54"/>
      <c r="AI82" s="59" t="n">
        <v>0</v>
      </c>
      <c r="AJ82" s="61"/>
      <c r="AK82" s="52"/>
      <c r="AL82" s="54"/>
      <c r="AM82" s="51" t="n">
        <v>0</v>
      </c>
      <c r="AN82" s="35"/>
      <c r="AO82" s="52"/>
      <c r="AP82" s="54"/>
      <c r="AQ82" s="53" t="n">
        <v>0</v>
      </c>
      <c r="AR82" s="54"/>
      <c r="AS82" s="54"/>
      <c r="AT82" s="54"/>
      <c r="AU82" s="53" t="n">
        <v>0</v>
      </c>
      <c r="AV82" s="35"/>
      <c r="AW82" s="52"/>
      <c r="AX82" s="54"/>
      <c r="AY82" s="0"/>
      <c r="AZ82" s="55" t="s">
        <v>80</v>
      </c>
      <c r="BA82" s="58" t="n">
        <v>44092</v>
      </c>
      <c r="BB82" s="50" t="n">
        <v>31248</v>
      </c>
    </row>
    <row r="83" customFormat="false" ht="15" hidden="false" customHeight="true" outlineLevel="0" collapsed="false">
      <c r="A83" s="32" t="s">
        <v>55</v>
      </c>
      <c r="B83" s="32" t="s">
        <v>56</v>
      </c>
      <c r="C83" s="32" t="s">
        <v>256</v>
      </c>
      <c r="D83" s="32" t="s">
        <v>257</v>
      </c>
      <c r="E83" s="32" t="s">
        <v>251</v>
      </c>
      <c r="F83" s="32" t="s">
        <v>247</v>
      </c>
      <c r="G83" s="32" t="s">
        <v>248</v>
      </c>
      <c r="H83" s="33" t="n">
        <v>43906</v>
      </c>
      <c r="I83" s="34" t="n">
        <v>44089</v>
      </c>
      <c r="J83" s="34" t="n">
        <v>44154</v>
      </c>
      <c r="K83" s="32" t="n">
        <f aca="false">31-15</f>
        <v>16</v>
      </c>
      <c r="L83" s="35" t="n">
        <v>168</v>
      </c>
      <c r="M83" s="36" t="n">
        <f aca="false">+K83*L83</f>
        <v>2688</v>
      </c>
      <c r="N83" s="36"/>
      <c r="O83" s="32" t="n">
        <v>30</v>
      </c>
      <c r="P83" s="35" t="n">
        <v>173.6</v>
      </c>
      <c r="Q83" s="37" t="n">
        <f aca="false">+O83*P83</f>
        <v>5208</v>
      </c>
      <c r="R83" s="37" t="n">
        <f aca="false">+[1]Foglio1!K63*[1]Foglio1!L63</f>
        <v>5208</v>
      </c>
      <c r="S83" s="38" t="n">
        <v>31</v>
      </c>
      <c r="T83" s="35" t="n">
        <v>168</v>
      </c>
      <c r="U83" s="39" t="n">
        <f aca="false">+S83*T83</f>
        <v>5208</v>
      </c>
      <c r="V83" s="39" t="n">
        <f aca="false">+[1]Foglio1!N61*[1]Foglio1!O61</f>
        <v>5208</v>
      </c>
      <c r="W83" s="38" t="n">
        <v>30</v>
      </c>
      <c r="X83" s="35" t="n">
        <v>173.6</v>
      </c>
      <c r="Y83" s="40" t="n">
        <f aca="false">+W83*X83</f>
        <v>5208</v>
      </c>
      <c r="Z83" s="40" t="n">
        <v>5208</v>
      </c>
      <c r="AA83" s="38" t="n">
        <v>31</v>
      </c>
      <c r="AB83" s="35" t="n">
        <v>168</v>
      </c>
      <c r="AC83" s="41" t="n">
        <f aca="false">+AA83*AB83</f>
        <v>5208</v>
      </c>
      <c r="AD83" s="41" t="n">
        <v>5208</v>
      </c>
      <c r="AE83" s="38" t="n">
        <v>31</v>
      </c>
      <c r="AF83" s="35" t="n">
        <v>168</v>
      </c>
      <c r="AG83" s="42" t="n">
        <f aca="false">+AE83*AF83</f>
        <v>5208</v>
      </c>
      <c r="AH83" s="42" t="n">
        <v>5208</v>
      </c>
      <c r="AI83" s="43" t="n">
        <v>30</v>
      </c>
      <c r="AJ83" s="35" t="n">
        <v>173.6</v>
      </c>
      <c r="AK83" s="44" t="n">
        <f aca="false">+AI83*AJ83</f>
        <v>5208</v>
      </c>
      <c r="AL83" s="44" t="n">
        <v>5208</v>
      </c>
      <c r="AM83" s="38" t="n">
        <v>31</v>
      </c>
      <c r="AN83" s="35" t="n">
        <v>168</v>
      </c>
      <c r="AO83" s="45" t="n">
        <f aca="false">+AM83*AN83</f>
        <v>5208</v>
      </c>
      <c r="AP83" s="62"/>
      <c r="AQ83" s="46" t="n">
        <v>19</v>
      </c>
      <c r="AR83" s="35" t="n">
        <v>173.6</v>
      </c>
      <c r="AS83" s="37" t="n">
        <f aca="false">+AQ83*AR83</f>
        <v>3298.4</v>
      </c>
      <c r="AT83" s="47"/>
      <c r="AU83" s="53" t="n">
        <v>0</v>
      </c>
      <c r="AV83" s="35"/>
      <c r="AW83" s="52"/>
      <c r="AX83" s="54"/>
      <c r="AY83" s="0"/>
      <c r="AZ83" s="55" t="s">
        <v>80</v>
      </c>
      <c r="BA83" s="58" t="n">
        <v>44257</v>
      </c>
      <c r="BB83" s="50" t="n">
        <v>31248</v>
      </c>
    </row>
    <row r="84" customFormat="false" ht="15" hidden="false" customHeight="true" outlineLevel="0" collapsed="false">
      <c r="A84" s="32" t="s">
        <v>55</v>
      </c>
      <c r="B84" s="32" t="s">
        <v>56</v>
      </c>
      <c r="C84" s="32" t="s">
        <v>258</v>
      </c>
      <c r="D84" s="32" t="s">
        <v>259</v>
      </c>
      <c r="E84" s="32" t="s">
        <v>78</v>
      </c>
      <c r="F84" s="32" t="s">
        <v>247</v>
      </c>
      <c r="G84" s="32" t="s">
        <v>248</v>
      </c>
      <c r="H84" s="33" t="n">
        <v>43904</v>
      </c>
      <c r="I84" s="34" t="n">
        <v>44087</v>
      </c>
      <c r="J84" s="34" t="n">
        <v>44257</v>
      </c>
      <c r="K84" s="32" t="n">
        <f aca="false">31-13</f>
        <v>18</v>
      </c>
      <c r="L84" s="35" t="n">
        <v>168</v>
      </c>
      <c r="M84" s="36" t="n">
        <f aca="false">+K84*L84</f>
        <v>3024</v>
      </c>
      <c r="N84" s="36"/>
      <c r="O84" s="32" t="n">
        <v>30</v>
      </c>
      <c r="P84" s="35" t="n">
        <v>173.6</v>
      </c>
      <c r="Q84" s="37" t="n">
        <f aca="false">+O84*P84</f>
        <v>5208</v>
      </c>
      <c r="R84" s="37" t="n">
        <f aca="false">+[1]Foglio1!K61*[1]Foglio1!L61</f>
        <v>5208</v>
      </c>
      <c r="S84" s="38" t="n">
        <v>31</v>
      </c>
      <c r="T84" s="35" t="n">
        <v>168</v>
      </c>
      <c r="U84" s="39" t="n">
        <f aca="false">+S84*T84</f>
        <v>5208</v>
      </c>
      <c r="V84" s="39" t="n">
        <f aca="false">+[1]Foglio1!N59*[1]Foglio1!O59</f>
        <v>5208</v>
      </c>
      <c r="W84" s="38" t="n">
        <v>30</v>
      </c>
      <c r="X84" s="35" t="n">
        <v>173.6</v>
      </c>
      <c r="Y84" s="40" t="n">
        <f aca="false">+W84*X84</f>
        <v>5208</v>
      </c>
      <c r="Z84" s="40" t="n">
        <v>5208</v>
      </c>
      <c r="AA84" s="38" t="n">
        <v>31</v>
      </c>
      <c r="AB84" s="35" t="n">
        <v>168</v>
      </c>
      <c r="AC84" s="41" t="n">
        <f aca="false">+AA84*AB84</f>
        <v>5208</v>
      </c>
      <c r="AD84" s="41" t="n">
        <v>5208</v>
      </c>
      <c r="AE84" s="38" t="n">
        <v>31</v>
      </c>
      <c r="AF84" s="35" t="n">
        <v>168</v>
      </c>
      <c r="AG84" s="42" t="n">
        <f aca="false">+AE84*AF84</f>
        <v>5208</v>
      </c>
      <c r="AH84" s="42" t="n">
        <v>5208</v>
      </c>
      <c r="AI84" s="43" t="n">
        <v>30</v>
      </c>
      <c r="AJ84" s="35" t="n">
        <v>173.6</v>
      </c>
      <c r="AK84" s="44" t="n">
        <f aca="false">+AI84*AJ84</f>
        <v>5208</v>
      </c>
      <c r="AL84" s="44" t="n">
        <v>5208</v>
      </c>
      <c r="AM84" s="38" t="n">
        <v>31</v>
      </c>
      <c r="AN84" s="35" t="n">
        <v>168</v>
      </c>
      <c r="AO84" s="45" t="n">
        <f aca="false">+AM84*AN84</f>
        <v>5208</v>
      </c>
      <c r="AP84" s="62"/>
      <c r="AQ84" s="46" t="n">
        <v>30</v>
      </c>
      <c r="AR84" s="35" t="n">
        <v>173.6</v>
      </c>
      <c r="AS84" s="37" t="n">
        <f aca="false">+AQ84*AR84</f>
        <v>5208</v>
      </c>
      <c r="AT84" s="47"/>
      <c r="AU84" s="46" t="n">
        <v>31</v>
      </c>
      <c r="AV84" s="35" t="n">
        <v>168</v>
      </c>
      <c r="AW84" s="48" t="n">
        <f aca="false">+AU84*AV84</f>
        <v>5208</v>
      </c>
      <c r="AX84" s="49"/>
      <c r="AY84" s="0"/>
      <c r="AZ84" s="0"/>
      <c r="BA84" s="0"/>
      <c r="BB84" s="50" t="n">
        <v>31248</v>
      </c>
    </row>
    <row r="85" customFormat="false" ht="15" hidden="false" customHeight="true" outlineLevel="0" collapsed="false">
      <c r="A85" s="32" t="s">
        <v>112</v>
      </c>
      <c r="B85" s="32" t="s">
        <v>56</v>
      </c>
      <c r="C85" s="32" t="s">
        <v>107</v>
      </c>
      <c r="D85" s="32" t="s">
        <v>260</v>
      </c>
      <c r="E85" s="32" t="s">
        <v>105</v>
      </c>
      <c r="F85" s="32" t="s">
        <v>247</v>
      </c>
      <c r="G85" s="32" t="s">
        <v>248</v>
      </c>
      <c r="H85" s="33" t="n">
        <v>43914</v>
      </c>
      <c r="I85" s="34" t="n">
        <v>44043</v>
      </c>
      <c r="J85" s="34" t="n">
        <v>44043</v>
      </c>
      <c r="K85" s="32" t="n">
        <f aca="false">31-23</f>
        <v>8</v>
      </c>
      <c r="L85" s="35" t="n">
        <v>168</v>
      </c>
      <c r="M85" s="36" t="n">
        <f aca="false">+K85*L85</f>
        <v>1344</v>
      </c>
      <c r="N85" s="36"/>
      <c r="O85" s="32" t="n">
        <v>30</v>
      </c>
      <c r="P85" s="35" t="n">
        <v>173.6</v>
      </c>
      <c r="Q85" s="37" t="n">
        <f aca="false">+O85*P85</f>
        <v>5208</v>
      </c>
      <c r="R85" s="37" t="n">
        <f aca="false">+[1]Foglio1!K68*[1]Foglio1!L68</f>
        <v>5208</v>
      </c>
      <c r="S85" s="38" t="n">
        <v>31</v>
      </c>
      <c r="T85" s="35" t="n">
        <v>168</v>
      </c>
      <c r="U85" s="39" t="n">
        <f aca="false">+S85*T85</f>
        <v>5208</v>
      </c>
      <c r="V85" s="39" t="n">
        <f aca="false">+[1]Foglio1!N66*[1]Foglio1!O66</f>
        <v>5208</v>
      </c>
      <c r="W85" s="38" t="n">
        <v>30</v>
      </c>
      <c r="X85" s="35" t="n">
        <v>173.6</v>
      </c>
      <c r="Y85" s="40" t="n">
        <f aca="false">+W85*X85</f>
        <v>5208</v>
      </c>
      <c r="Z85" s="40" t="n">
        <v>5208</v>
      </c>
      <c r="AA85" s="38" t="n">
        <v>31</v>
      </c>
      <c r="AB85" s="35" t="n">
        <v>168</v>
      </c>
      <c r="AC85" s="41" t="n">
        <f aca="false">+AA85*AB85</f>
        <v>5208</v>
      </c>
      <c r="AD85" s="41" t="n">
        <v>5236</v>
      </c>
      <c r="AE85" s="51" t="n">
        <v>0</v>
      </c>
      <c r="AF85" s="35"/>
      <c r="AG85" s="52"/>
      <c r="AH85" s="52"/>
      <c r="AI85" s="59" t="n">
        <v>0</v>
      </c>
      <c r="AJ85" s="35"/>
      <c r="AK85" s="52"/>
      <c r="AL85" s="52"/>
      <c r="AM85" s="51" t="n">
        <v>0</v>
      </c>
      <c r="AN85" s="35"/>
      <c r="AO85" s="52"/>
      <c r="AP85" s="54"/>
      <c r="AQ85" s="53" t="n">
        <v>0</v>
      </c>
      <c r="AR85" s="54"/>
      <c r="AS85" s="54"/>
      <c r="AT85" s="54"/>
      <c r="AU85" s="53" t="n">
        <v>0</v>
      </c>
      <c r="AV85" s="35"/>
      <c r="AW85" s="52"/>
      <c r="AX85" s="54"/>
      <c r="AY85" s="0"/>
      <c r="AZ85" s="55" t="s">
        <v>80</v>
      </c>
      <c r="BA85" s="58" t="n">
        <v>44097</v>
      </c>
      <c r="BB85" s="50" t="n">
        <v>31248</v>
      </c>
    </row>
    <row r="86" customFormat="false" ht="15" hidden="false" customHeight="true" outlineLevel="0" collapsed="false">
      <c r="A86" s="32" t="s">
        <v>112</v>
      </c>
      <c r="B86" s="32" t="s">
        <v>56</v>
      </c>
      <c r="C86" s="32" t="s">
        <v>103</v>
      </c>
      <c r="D86" s="32" t="s">
        <v>261</v>
      </c>
      <c r="E86" s="32" t="s">
        <v>105</v>
      </c>
      <c r="F86" s="32" t="s">
        <v>247</v>
      </c>
      <c r="G86" s="32" t="s">
        <v>248</v>
      </c>
      <c r="H86" s="33" t="n">
        <v>43914</v>
      </c>
      <c r="I86" s="34" t="n">
        <v>44080</v>
      </c>
      <c r="J86" s="34" t="n">
        <v>44080</v>
      </c>
      <c r="K86" s="32" t="n">
        <f aca="false">31-23</f>
        <v>8</v>
      </c>
      <c r="L86" s="35" t="n">
        <v>168</v>
      </c>
      <c r="M86" s="36" t="n">
        <f aca="false">+K86*L86</f>
        <v>1344</v>
      </c>
      <c r="N86" s="36"/>
      <c r="O86" s="32" t="n">
        <v>30</v>
      </c>
      <c r="P86" s="35" t="n">
        <v>173.6</v>
      </c>
      <c r="Q86" s="37" t="n">
        <f aca="false">+O86*P86</f>
        <v>5208</v>
      </c>
      <c r="R86" s="37" t="n">
        <v>5208</v>
      </c>
      <c r="S86" s="38" t="n">
        <v>31</v>
      </c>
      <c r="T86" s="35" t="n">
        <v>168</v>
      </c>
      <c r="U86" s="39" t="n">
        <f aca="false">+S86*T86</f>
        <v>5208</v>
      </c>
      <c r="V86" s="39" t="n">
        <f aca="false">+[1]Foglio1!N67*[1]Foglio1!O67</f>
        <v>5208</v>
      </c>
      <c r="W86" s="38" t="n">
        <v>30</v>
      </c>
      <c r="X86" s="35" t="n">
        <v>173.6</v>
      </c>
      <c r="Y86" s="40" t="n">
        <f aca="false">+W86*X86</f>
        <v>5208</v>
      </c>
      <c r="Z86" s="40" t="n">
        <v>5208</v>
      </c>
      <c r="AA86" s="38" t="n">
        <v>31</v>
      </c>
      <c r="AB86" s="35" t="n">
        <v>168</v>
      </c>
      <c r="AC86" s="41" t="n">
        <f aca="false">+AA86*AB86</f>
        <v>5208</v>
      </c>
      <c r="AD86" s="41" t="n">
        <v>5208</v>
      </c>
      <c r="AE86" s="38" t="n">
        <v>31</v>
      </c>
      <c r="AF86" s="35" t="n">
        <v>168</v>
      </c>
      <c r="AG86" s="42" t="n">
        <f aca="false">+AE86*AF86</f>
        <v>5208</v>
      </c>
      <c r="AH86" s="42"/>
      <c r="AI86" s="43" t="n">
        <v>6</v>
      </c>
      <c r="AJ86" s="35" t="n">
        <v>173.6</v>
      </c>
      <c r="AK86" s="44" t="n">
        <f aca="false">+AI86*AJ86</f>
        <v>1041.6</v>
      </c>
      <c r="AL86" s="44"/>
      <c r="AM86" s="51" t="n">
        <v>0</v>
      </c>
      <c r="AN86" s="35"/>
      <c r="AO86" s="52"/>
      <c r="AP86" s="54"/>
      <c r="AQ86" s="53" t="n">
        <v>0</v>
      </c>
      <c r="AR86" s="54"/>
      <c r="AS86" s="54"/>
      <c r="AT86" s="54"/>
      <c r="AU86" s="53" t="n">
        <v>0</v>
      </c>
      <c r="AV86" s="35"/>
      <c r="AW86" s="52"/>
      <c r="AX86" s="54"/>
      <c r="AY86" s="0"/>
      <c r="AZ86" s="55" t="s">
        <v>80</v>
      </c>
      <c r="BA86" s="58" t="n">
        <v>44097</v>
      </c>
      <c r="BB86" s="50" t="n">
        <v>31248</v>
      </c>
    </row>
    <row r="87" customFormat="false" ht="15" hidden="false" customHeight="true" outlineLevel="0" collapsed="false">
      <c r="A87" s="32" t="s">
        <v>55</v>
      </c>
      <c r="B87" s="32" t="s">
        <v>56</v>
      </c>
      <c r="C87" s="32" t="s">
        <v>262</v>
      </c>
      <c r="D87" s="32" t="s">
        <v>263</v>
      </c>
      <c r="E87" s="32" t="s">
        <v>251</v>
      </c>
      <c r="F87" s="32" t="s">
        <v>247</v>
      </c>
      <c r="G87" s="32" t="s">
        <v>248</v>
      </c>
      <c r="H87" s="33" t="n">
        <v>43906</v>
      </c>
      <c r="I87" s="34" t="n">
        <v>44089</v>
      </c>
      <c r="J87" s="34" t="n">
        <v>44257</v>
      </c>
      <c r="K87" s="32" t="n">
        <f aca="false">31-15</f>
        <v>16</v>
      </c>
      <c r="L87" s="35" t="n">
        <v>168</v>
      </c>
      <c r="M87" s="36" t="n">
        <f aca="false">+K87*L87</f>
        <v>2688</v>
      </c>
      <c r="N87" s="36"/>
      <c r="O87" s="32" t="n">
        <v>30</v>
      </c>
      <c r="P87" s="35" t="n">
        <v>173.6</v>
      </c>
      <c r="Q87" s="37" t="n">
        <f aca="false">+O87*P87</f>
        <v>5208</v>
      </c>
      <c r="R87" s="37" t="n">
        <f aca="false">+[1]Foglio1!K64*[1]Foglio1!L64</f>
        <v>5208</v>
      </c>
      <c r="S87" s="38" t="n">
        <v>31</v>
      </c>
      <c r="T87" s="35" t="n">
        <v>168</v>
      </c>
      <c r="U87" s="39" t="n">
        <f aca="false">+S87*T87</f>
        <v>5208</v>
      </c>
      <c r="V87" s="39" t="n">
        <f aca="false">+[1]Foglio1!N62*[1]Foglio1!O62</f>
        <v>5208</v>
      </c>
      <c r="W87" s="38" t="n">
        <v>30</v>
      </c>
      <c r="X87" s="35" t="n">
        <v>173.6</v>
      </c>
      <c r="Y87" s="40" t="n">
        <f aca="false">+W87*X87</f>
        <v>5208</v>
      </c>
      <c r="Z87" s="40" t="n">
        <v>5208</v>
      </c>
      <c r="AA87" s="38" t="n">
        <v>31</v>
      </c>
      <c r="AB87" s="35" t="n">
        <v>168</v>
      </c>
      <c r="AC87" s="41" t="n">
        <f aca="false">+AA87*AB87</f>
        <v>5208</v>
      </c>
      <c r="AD87" s="41" t="n">
        <v>5208</v>
      </c>
      <c r="AE87" s="38" t="n">
        <v>31</v>
      </c>
      <c r="AF87" s="35" t="n">
        <v>168</v>
      </c>
      <c r="AG87" s="42" t="n">
        <f aca="false">+AE87*AF87</f>
        <v>5208</v>
      </c>
      <c r="AH87" s="42" t="n">
        <v>5208</v>
      </c>
      <c r="AI87" s="43" t="n">
        <v>30</v>
      </c>
      <c r="AJ87" s="35" t="n">
        <v>173.6</v>
      </c>
      <c r="AK87" s="44" t="n">
        <f aca="false">+AI87*AJ87</f>
        <v>5208</v>
      </c>
      <c r="AL87" s="44" t="n">
        <v>5208</v>
      </c>
      <c r="AM87" s="38" t="n">
        <v>31</v>
      </c>
      <c r="AN87" s="35" t="n">
        <v>168</v>
      </c>
      <c r="AO87" s="45" t="n">
        <f aca="false">+AM87*AN87</f>
        <v>5208</v>
      </c>
      <c r="AP87" s="62"/>
      <c r="AQ87" s="46" t="n">
        <v>30</v>
      </c>
      <c r="AR87" s="35" t="n">
        <v>173.6</v>
      </c>
      <c r="AS87" s="37" t="n">
        <f aca="false">+AQ87*AR87</f>
        <v>5208</v>
      </c>
      <c r="AT87" s="47"/>
      <c r="AU87" s="46" t="n">
        <v>31</v>
      </c>
      <c r="AV87" s="35" t="n">
        <v>168</v>
      </c>
      <c r="AW87" s="48" t="n">
        <f aca="false">+AU87*AV87</f>
        <v>5208</v>
      </c>
      <c r="AX87" s="49"/>
      <c r="AY87" s="0"/>
      <c r="AZ87" s="0"/>
      <c r="BA87" s="0"/>
      <c r="BB87" s="50" t="n">
        <v>31248</v>
      </c>
    </row>
    <row r="88" customFormat="false" ht="15" hidden="false" customHeight="true" outlineLevel="0" collapsed="false">
      <c r="A88" s="32" t="s">
        <v>112</v>
      </c>
      <c r="B88" s="32" t="s">
        <v>56</v>
      </c>
      <c r="C88" s="32" t="s">
        <v>103</v>
      </c>
      <c r="D88" s="32" t="s">
        <v>264</v>
      </c>
      <c r="E88" s="32" t="s">
        <v>105</v>
      </c>
      <c r="F88" s="32" t="s">
        <v>247</v>
      </c>
      <c r="G88" s="32" t="s">
        <v>248</v>
      </c>
      <c r="H88" s="33" t="n">
        <v>43914</v>
      </c>
      <c r="I88" s="34" t="n">
        <v>44008</v>
      </c>
      <c r="J88" s="34" t="n">
        <v>44008</v>
      </c>
      <c r="K88" s="32" t="n">
        <f aca="false">31-23</f>
        <v>8</v>
      </c>
      <c r="L88" s="35" t="n">
        <v>168</v>
      </c>
      <c r="M88" s="36" t="n">
        <f aca="false">+K88*L88</f>
        <v>1344</v>
      </c>
      <c r="N88" s="36"/>
      <c r="O88" s="32" t="n">
        <v>30</v>
      </c>
      <c r="P88" s="35" t="n">
        <v>173.6</v>
      </c>
      <c r="Q88" s="37" t="n">
        <f aca="false">+O88*P88</f>
        <v>5208</v>
      </c>
      <c r="R88" s="37" t="n">
        <v>5208</v>
      </c>
      <c r="S88" s="38" t="n">
        <v>31</v>
      </c>
      <c r="T88" s="35" t="n">
        <v>168</v>
      </c>
      <c r="U88" s="39" t="n">
        <f aca="false">+S88*T88</f>
        <v>5208</v>
      </c>
      <c r="V88" s="39" t="n">
        <f aca="false">+[1]Foglio1!N68*[1]Foglio1!O68</f>
        <v>5208</v>
      </c>
      <c r="W88" s="38" t="n">
        <v>26</v>
      </c>
      <c r="X88" s="35" t="n">
        <v>173.6</v>
      </c>
      <c r="Y88" s="40" t="n">
        <f aca="false">+W88*X88</f>
        <v>4513.6</v>
      </c>
      <c r="Z88" s="40"/>
      <c r="AA88" s="51" t="n">
        <v>0</v>
      </c>
      <c r="AB88" s="35"/>
      <c r="AC88" s="52"/>
      <c r="AD88" s="52"/>
      <c r="AE88" s="51" t="n">
        <v>0</v>
      </c>
      <c r="AF88" s="35"/>
      <c r="AG88" s="52"/>
      <c r="AH88" s="52"/>
      <c r="AI88" s="59" t="n">
        <v>0</v>
      </c>
      <c r="AJ88" s="35"/>
      <c r="AK88" s="52"/>
      <c r="AL88" s="52"/>
      <c r="AM88" s="51" t="n">
        <v>0</v>
      </c>
      <c r="AN88" s="35"/>
      <c r="AO88" s="52"/>
      <c r="AP88" s="54"/>
      <c r="AQ88" s="53" t="n">
        <v>0</v>
      </c>
      <c r="AR88" s="54"/>
      <c r="AS88" s="54"/>
      <c r="AT88" s="54"/>
      <c r="AU88" s="53" t="n">
        <v>0</v>
      </c>
      <c r="AV88" s="35"/>
      <c r="AW88" s="52"/>
      <c r="AX88" s="54"/>
      <c r="AY88" s="0"/>
      <c r="AZ88" s="55" t="s">
        <v>80</v>
      </c>
      <c r="BA88" s="58" t="n">
        <v>44097</v>
      </c>
      <c r="BB88" s="50" t="n">
        <v>31248</v>
      </c>
    </row>
    <row r="89" customFormat="false" ht="15" hidden="false" customHeight="true" outlineLevel="0" collapsed="false">
      <c r="A89" s="32" t="s">
        <v>112</v>
      </c>
      <c r="B89" s="32" t="s">
        <v>67</v>
      </c>
      <c r="C89" s="32" t="s">
        <v>265</v>
      </c>
      <c r="D89" s="32" t="s">
        <v>266</v>
      </c>
      <c r="E89" s="32" t="s">
        <v>171</v>
      </c>
      <c r="F89" s="32" t="s">
        <v>267</v>
      </c>
      <c r="G89" s="32" t="s">
        <v>268</v>
      </c>
      <c r="H89" s="33" t="n">
        <v>43906</v>
      </c>
      <c r="I89" s="34" t="n">
        <v>44075</v>
      </c>
      <c r="J89" s="34" t="n">
        <v>44075</v>
      </c>
      <c r="K89" s="32" t="n">
        <f aca="false">31-15</f>
        <v>16</v>
      </c>
      <c r="L89" s="35" t="n">
        <v>168</v>
      </c>
      <c r="M89" s="36" t="n">
        <f aca="false">+K89*L89</f>
        <v>2688</v>
      </c>
      <c r="N89" s="36" t="n">
        <v>2739.68</v>
      </c>
      <c r="O89" s="32" t="n">
        <v>30</v>
      </c>
      <c r="P89" s="35" t="n">
        <v>173.6</v>
      </c>
      <c r="Q89" s="37" t="n">
        <f aca="false">+O89*P89</f>
        <v>5208</v>
      </c>
      <c r="R89" s="37" t="n">
        <v>5208.33</v>
      </c>
      <c r="S89" s="38" t="n">
        <v>31</v>
      </c>
      <c r="T89" s="35" t="n">
        <v>168</v>
      </c>
      <c r="U89" s="39" t="n">
        <f aca="false">+S89*T89</f>
        <v>5208</v>
      </c>
      <c r="V89" s="39" t="n">
        <v>5208.33</v>
      </c>
      <c r="W89" s="38" t="n">
        <v>30</v>
      </c>
      <c r="X89" s="35" t="n">
        <v>173.6</v>
      </c>
      <c r="Y89" s="40" t="n">
        <f aca="false">+W89*X89</f>
        <v>5208</v>
      </c>
      <c r="Z89" s="40" t="n">
        <v>5208.33</v>
      </c>
      <c r="AA89" s="38" t="n">
        <v>31</v>
      </c>
      <c r="AB89" s="35" t="n">
        <v>168</v>
      </c>
      <c r="AC89" s="41" t="n">
        <f aca="false">+AA89*AB89</f>
        <v>5208</v>
      </c>
      <c r="AD89" s="41" t="n">
        <v>5208.33</v>
      </c>
      <c r="AE89" s="38" t="n">
        <v>31</v>
      </c>
      <c r="AF89" s="35" t="n">
        <v>168</v>
      </c>
      <c r="AG89" s="42" t="n">
        <f aca="false">+AE89*AF89</f>
        <v>5208</v>
      </c>
      <c r="AH89" s="42" t="n">
        <v>5208.33</v>
      </c>
      <c r="AI89" s="43" t="n">
        <v>1</v>
      </c>
      <c r="AJ89" s="35" t="n">
        <v>173.6</v>
      </c>
      <c r="AK89" s="44" t="n">
        <f aca="false">+AI89*AJ89</f>
        <v>173.6</v>
      </c>
      <c r="AL89" s="44"/>
      <c r="AM89" s="51" t="n">
        <v>0</v>
      </c>
      <c r="AN89" s="35"/>
      <c r="AO89" s="52"/>
      <c r="AP89" s="54"/>
      <c r="AQ89" s="53" t="n">
        <v>0</v>
      </c>
      <c r="AR89" s="54"/>
      <c r="AS89" s="54"/>
      <c r="AT89" s="54"/>
      <c r="AU89" s="53" t="n">
        <v>0</v>
      </c>
      <c r="AV89" s="35"/>
      <c r="AW89" s="52"/>
      <c r="AX89" s="54"/>
      <c r="AY89" s="0"/>
      <c r="AZ89" s="55" t="s">
        <v>80</v>
      </c>
      <c r="BA89" s="58" t="n">
        <v>44089</v>
      </c>
      <c r="BB89" s="50" t="n">
        <v>31248</v>
      </c>
    </row>
    <row r="90" customFormat="false" ht="15" hidden="false" customHeight="true" outlineLevel="0" collapsed="false">
      <c r="A90" s="32" t="s">
        <v>112</v>
      </c>
      <c r="B90" s="32" t="s">
        <v>67</v>
      </c>
      <c r="C90" s="32" t="s">
        <v>269</v>
      </c>
      <c r="D90" s="32" t="s">
        <v>270</v>
      </c>
      <c r="E90" s="32" t="s">
        <v>171</v>
      </c>
      <c r="F90" s="32" t="s">
        <v>267</v>
      </c>
      <c r="G90" s="32" t="s">
        <v>268</v>
      </c>
      <c r="H90" s="34" t="n">
        <v>43920</v>
      </c>
      <c r="I90" s="34" t="n">
        <v>44075</v>
      </c>
      <c r="J90" s="34" t="n">
        <v>44075</v>
      </c>
      <c r="K90" s="56" t="n">
        <f aca="false">31-29</f>
        <v>2</v>
      </c>
      <c r="L90" s="35" t="n">
        <v>168</v>
      </c>
      <c r="M90" s="36" t="n">
        <f aca="false">+K90*L90</f>
        <v>336</v>
      </c>
      <c r="N90" s="36"/>
      <c r="O90" s="32" t="n">
        <v>30</v>
      </c>
      <c r="P90" s="35" t="n">
        <v>173.6</v>
      </c>
      <c r="Q90" s="37" t="n">
        <f aca="false">+O90*P90</f>
        <v>5208</v>
      </c>
      <c r="R90" s="37" t="n">
        <v>5902.4</v>
      </c>
      <c r="S90" s="38" t="n">
        <v>31</v>
      </c>
      <c r="T90" s="35" t="n">
        <v>168</v>
      </c>
      <c r="U90" s="39" t="n">
        <f aca="false">+S90*T90</f>
        <v>5208</v>
      </c>
      <c r="V90" s="39" t="n">
        <v>5902.4</v>
      </c>
      <c r="W90" s="38" t="n">
        <v>30</v>
      </c>
      <c r="X90" s="35" t="n">
        <v>173.6</v>
      </c>
      <c r="Y90" s="40" t="n">
        <f aca="false">+W90*X90</f>
        <v>5208</v>
      </c>
      <c r="Z90" s="40" t="n">
        <v>5208</v>
      </c>
      <c r="AA90" s="38" t="n">
        <v>31</v>
      </c>
      <c r="AB90" s="35" t="n">
        <v>168</v>
      </c>
      <c r="AC90" s="41" t="n">
        <f aca="false">+AA90*AB90</f>
        <v>5208</v>
      </c>
      <c r="AD90" s="41" t="n">
        <v>5208</v>
      </c>
      <c r="AE90" s="38" t="n">
        <v>31</v>
      </c>
      <c r="AF90" s="35" t="n">
        <v>168</v>
      </c>
      <c r="AG90" s="42" t="n">
        <f aca="false">+AE90*AF90</f>
        <v>5208</v>
      </c>
      <c r="AH90" s="42" t="n">
        <v>5208</v>
      </c>
      <c r="AI90" s="43" t="n">
        <v>1</v>
      </c>
      <c r="AJ90" s="35" t="n">
        <v>173.6</v>
      </c>
      <c r="AK90" s="44" t="n">
        <f aca="false">+AI90*AJ90</f>
        <v>173.6</v>
      </c>
      <c r="AL90" s="44"/>
      <c r="AM90" s="51" t="n">
        <v>0</v>
      </c>
      <c r="AN90" s="35"/>
      <c r="AO90" s="52"/>
      <c r="AP90" s="54"/>
      <c r="AQ90" s="53" t="n">
        <v>0</v>
      </c>
      <c r="AR90" s="54"/>
      <c r="AS90" s="54"/>
      <c r="AT90" s="54"/>
      <c r="AU90" s="53" t="n">
        <v>0</v>
      </c>
      <c r="AV90" s="35"/>
      <c r="AW90" s="52"/>
      <c r="AX90" s="54"/>
      <c r="AY90" s="0"/>
      <c r="AZ90" s="55" t="s">
        <v>80</v>
      </c>
      <c r="BA90" s="58" t="n">
        <v>44103</v>
      </c>
      <c r="BB90" s="50" t="n">
        <v>31248</v>
      </c>
    </row>
    <row r="91" customFormat="false" ht="15" hidden="false" customHeight="true" outlineLevel="0" collapsed="false">
      <c r="A91" s="32" t="s">
        <v>112</v>
      </c>
      <c r="B91" s="32" t="s">
        <v>67</v>
      </c>
      <c r="C91" s="32" t="s">
        <v>68</v>
      </c>
      <c r="D91" s="32" t="s">
        <v>271</v>
      </c>
      <c r="E91" s="32" t="s">
        <v>272</v>
      </c>
      <c r="F91" s="32" t="s">
        <v>272</v>
      </c>
      <c r="G91" s="32" t="s">
        <v>268</v>
      </c>
      <c r="H91" s="33" t="n">
        <v>43910</v>
      </c>
      <c r="I91" s="34" t="n">
        <v>44093</v>
      </c>
      <c r="J91" s="34" t="n">
        <v>44257</v>
      </c>
      <c r="K91" s="32" t="n">
        <f aca="false">31-19</f>
        <v>12</v>
      </c>
      <c r="L91" s="35" t="n">
        <v>168</v>
      </c>
      <c r="M91" s="36" t="n">
        <f aca="false">+K91*L91</f>
        <v>2016</v>
      </c>
      <c r="N91" s="36"/>
      <c r="O91" s="32" t="n">
        <v>30</v>
      </c>
      <c r="P91" s="35" t="n">
        <v>173.6</v>
      </c>
      <c r="Q91" s="37" t="n">
        <f aca="false">+O91*P91</f>
        <v>5208</v>
      </c>
      <c r="R91" s="37" t="n">
        <v>7224</v>
      </c>
      <c r="S91" s="38" t="n">
        <v>31</v>
      </c>
      <c r="T91" s="35" t="n">
        <v>168</v>
      </c>
      <c r="U91" s="39" t="n">
        <f aca="false">+S91*T91</f>
        <v>5208</v>
      </c>
      <c r="V91" s="39" t="n">
        <v>5208.33</v>
      </c>
      <c r="W91" s="38" t="n">
        <v>30</v>
      </c>
      <c r="X91" s="35" t="n">
        <v>173.6</v>
      </c>
      <c r="Y91" s="40" t="n">
        <f aca="false">+W91*X91</f>
        <v>5208</v>
      </c>
      <c r="Z91" s="40" t="n">
        <v>5208</v>
      </c>
      <c r="AA91" s="38" t="n">
        <v>31</v>
      </c>
      <c r="AB91" s="35" t="n">
        <v>168</v>
      </c>
      <c r="AC91" s="41" t="n">
        <f aca="false">+AA91*AB91</f>
        <v>5208</v>
      </c>
      <c r="AD91" s="41" t="n">
        <v>5208</v>
      </c>
      <c r="AE91" s="38" t="n">
        <v>31</v>
      </c>
      <c r="AF91" s="35" t="n">
        <v>168</v>
      </c>
      <c r="AG91" s="42" t="n">
        <f aca="false">+AE91*AF91</f>
        <v>5208</v>
      </c>
      <c r="AH91" s="42" t="n">
        <v>5208</v>
      </c>
      <c r="AI91" s="43" t="n">
        <v>19</v>
      </c>
      <c r="AJ91" s="35" t="n">
        <v>173.6</v>
      </c>
      <c r="AK91" s="44" t="n">
        <f aca="false">+AI91*AJ91</f>
        <v>3298.4</v>
      </c>
      <c r="AL91" s="44" t="n">
        <v>5208</v>
      </c>
      <c r="AM91" s="38" t="n">
        <v>31</v>
      </c>
      <c r="AN91" s="35" t="n">
        <v>168</v>
      </c>
      <c r="AO91" s="45" t="n">
        <f aca="false">+AM91*AN91</f>
        <v>5208</v>
      </c>
      <c r="AP91" s="45" t="n">
        <v>5208</v>
      </c>
      <c r="AQ91" s="46" t="n">
        <v>30</v>
      </c>
      <c r="AR91" s="35" t="n">
        <v>173.6</v>
      </c>
      <c r="AS91" s="37" t="n">
        <f aca="false">+AQ91*AR91</f>
        <v>5208</v>
      </c>
      <c r="AT91" s="47"/>
      <c r="AU91" s="46" t="n">
        <v>31</v>
      </c>
      <c r="AV91" s="35" t="n">
        <v>168</v>
      </c>
      <c r="AW91" s="48" t="n">
        <f aca="false">+AU91*AV91</f>
        <v>5208</v>
      </c>
      <c r="AX91" s="49"/>
      <c r="AY91" s="0"/>
      <c r="AZ91" s="0"/>
      <c r="BB91" s="50" t="n">
        <v>31248</v>
      </c>
    </row>
    <row r="92" customFormat="false" ht="15" hidden="false" customHeight="true" outlineLevel="0" collapsed="false">
      <c r="A92" s="32" t="s">
        <v>112</v>
      </c>
      <c r="B92" s="32" t="s">
        <v>67</v>
      </c>
      <c r="C92" s="32" t="s">
        <v>70</v>
      </c>
      <c r="D92" s="32" t="s">
        <v>273</v>
      </c>
      <c r="E92" s="32" t="s">
        <v>251</v>
      </c>
      <c r="F92" s="32" t="s">
        <v>274</v>
      </c>
      <c r="G92" s="32" t="s">
        <v>268</v>
      </c>
      <c r="H92" s="33" t="n">
        <v>43914</v>
      </c>
      <c r="I92" s="34" t="n">
        <v>44097</v>
      </c>
      <c r="J92" s="34" t="n">
        <v>44097</v>
      </c>
      <c r="K92" s="32" t="n">
        <f aca="false">31-23</f>
        <v>8</v>
      </c>
      <c r="L92" s="35" t="n">
        <v>168</v>
      </c>
      <c r="M92" s="36" t="n">
        <f aca="false">+K92*L92</f>
        <v>1344</v>
      </c>
      <c r="N92" s="36"/>
      <c r="O92" s="32" t="n">
        <v>30</v>
      </c>
      <c r="P92" s="35" t="n">
        <v>173.6</v>
      </c>
      <c r="Q92" s="37" t="n">
        <f aca="false">+O92*P92</f>
        <v>5208</v>
      </c>
      <c r="R92" s="37" t="n">
        <v>6510</v>
      </c>
      <c r="S92" s="38" t="n">
        <v>31</v>
      </c>
      <c r="T92" s="35" t="n">
        <v>168</v>
      </c>
      <c r="U92" s="39" t="n">
        <f aca="false">+S92*T92</f>
        <v>5208</v>
      </c>
      <c r="V92" s="39" t="n">
        <v>5208</v>
      </c>
      <c r="W92" s="38" t="n">
        <v>30</v>
      </c>
      <c r="X92" s="35" t="n">
        <v>173.6</v>
      </c>
      <c r="Y92" s="40" t="n">
        <f aca="false">+W92*X92</f>
        <v>5208</v>
      </c>
      <c r="Z92" s="40" t="n">
        <v>5208</v>
      </c>
      <c r="AA92" s="38" t="n">
        <v>31</v>
      </c>
      <c r="AB92" s="35" t="n">
        <v>168</v>
      </c>
      <c r="AC92" s="41" t="n">
        <f aca="false">+AA92*AB92</f>
        <v>5208</v>
      </c>
      <c r="AD92" s="41" t="n">
        <v>5208</v>
      </c>
      <c r="AE92" s="38" t="n">
        <v>31</v>
      </c>
      <c r="AF92" s="35" t="n">
        <v>168</v>
      </c>
      <c r="AG92" s="42" t="n">
        <f aca="false">+AE92*AF92</f>
        <v>5208</v>
      </c>
      <c r="AH92" s="42" t="n">
        <v>5208</v>
      </c>
      <c r="AI92" s="43" t="n">
        <v>23</v>
      </c>
      <c r="AJ92" s="35" t="n">
        <v>173.6</v>
      </c>
      <c r="AK92" s="44" t="n">
        <f aca="false">+AI92*AJ92</f>
        <v>3992.8</v>
      </c>
      <c r="AL92" s="44" t="n">
        <v>3906</v>
      </c>
      <c r="AM92" s="51" t="n">
        <v>0</v>
      </c>
      <c r="AN92" s="35"/>
      <c r="AO92" s="52"/>
      <c r="AP92" s="54"/>
      <c r="AQ92" s="53" t="n">
        <v>0</v>
      </c>
      <c r="AR92" s="54"/>
      <c r="AS92" s="54"/>
      <c r="AT92" s="54"/>
      <c r="AU92" s="53" t="n">
        <v>0</v>
      </c>
      <c r="AV92" s="35"/>
      <c r="AW92" s="52"/>
      <c r="AX92" s="54"/>
      <c r="AY92" s="0"/>
      <c r="AZ92" s="55" t="s">
        <v>66</v>
      </c>
      <c r="BB92" s="50" t="n">
        <v>31248</v>
      </c>
    </row>
    <row r="93" customFormat="false" ht="15" hidden="false" customHeight="false" outlineLevel="0" collapsed="false">
      <c r="A93" s="99"/>
      <c r="B93" s="99"/>
      <c r="C93" s="99"/>
      <c r="D93" s="99"/>
      <c r="E93" s="99"/>
      <c r="F93" s="99"/>
      <c r="G93" s="99"/>
      <c r="H93" s="100"/>
      <c r="I93" s="101"/>
      <c r="J93" s="102"/>
      <c r="K93" s="99"/>
      <c r="L93" s="103"/>
      <c r="M93" s="104" t="n">
        <f aca="false">SUM(M6:M92)</f>
        <v>142464</v>
      </c>
      <c r="N93" s="104" t="n">
        <f aca="false">SUM(N6:N92)</f>
        <v>91370.05</v>
      </c>
      <c r="O93" s="105"/>
      <c r="P93" s="106"/>
      <c r="Q93" s="82" t="n">
        <f aca="false">SUM(Q6:Q92)</f>
        <v>334006.4</v>
      </c>
      <c r="R93" s="82" t="n">
        <f aca="false">SUM(R6:R92)</f>
        <v>334051.11</v>
      </c>
      <c r="S93" s="107"/>
      <c r="T93" s="108"/>
      <c r="U93" s="109" t="n">
        <f aca="false">SUM(U6:U92)</f>
        <v>361872</v>
      </c>
      <c r="V93" s="109" t="n">
        <f aca="false">SUM(V6:V92)</f>
        <v>355666.27</v>
      </c>
      <c r="W93" s="107"/>
      <c r="X93" s="107"/>
      <c r="Y93" s="110" t="n">
        <f aca="false">SUM(Y6:Y92)</f>
        <v>362650.4</v>
      </c>
      <c r="Z93" s="110" t="n">
        <f aca="false">SUM(Z6:Z92)</f>
        <v>348039.11</v>
      </c>
      <c r="AA93" s="111"/>
      <c r="AB93" s="106"/>
      <c r="AC93" s="112" t="n">
        <f aca="false">SUM(AC6:AC92)</f>
        <v>339696</v>
      </c>
      <c r="AD93" s="112" t="n">
        <f aca="false">SUM(AD6:AD92)</f>
        <v>350423.24</v>
      </c>
      <c r="AE93" s="113"/>
      <c r="AF93" s="108"/>
      <c r="AG93" s="114" t="n">
        <f aca="false">SUM(AG6:AG92)</f>
        <v>320712</v>
      </c>
      <c r="AH93" s="114" t="n">
        <f aca="false">SUM(AH6:AH92)</f>
        <v>286066.14</v>
      </c>
      <c r="AI93" s="115"/>
      <c r="AJ93" s="108"/>
      <c r="AK93" s="78" t="n">
        <f aca="false">SUM(AK6:AK92)</f>
        <v>273986.5</v>
      </c>
      <c r="AL93" s="78" t="n">
        <f aca="false">SUM(AL6:AM92)</f>
        <v>251692.74</v>
      </c>
      <c r="AM93" s="107"/>
      <c r="AN93" s="108"/>
      <c r="AO93" s="116" t="n">
        <f aca="false">SUM(AO6:AO92)</f>
        <v>274450.04</v>
      </c>
      <c r="AP93" s="117" t="n">
        <f aca="false">SUM(AP6:AP92)</f>
        <v>183723.36</v>
      </c>
      <c r="AQ93" s="118"/>
      <c r="AR93" s="113"/>
      <c r="AS93" s="82" t="n">
        <f aca="false">SUM(AS6:AS92)</f>
        <v>274388.6</v>
      </c>
      <c r="AT93" s="82" t="n">
        <f aca="false">SUM(AT6:AT92)</f>
        <v>1738</v>
      </c>
      <c r="AU93" s="119"/>
      <c r="AV93" s="113"/>
      <c r="AW93" s="84" t="n">
        <f aca="false">SUM(AW6:AW92)</f>
        <v>250152.04</v>
      </c>
      <c r="AX93" s="84" t="s">
        <v>50</v>
      </c>
      <c r="AY93" s="57"/>
    </row>
  </sheetData>
  <mergeCells count="1">
    <mergeCell ref="A2:J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2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1" activeCellId="0" sqref="B11"/>
    </sheetView>
  </sheetViews>
  <sheetFormatPr defaultRowHeight="11.25"/>
  <cols>
    <col collapsed="false" hidden="false" max="1" min="1" style="120" width="14.7142857142857"/>
    <col collapsed="false" hidden="false" max="2" min="2" style="120" width="20.25"/>
    <col collapsed="false" hidden="false" max="3" min="3" style="120" width="21.3265306122449"/>
    <col collapsed="false" hidden="false" max="4" min="4" style="120" width="18.0867346938776"/>
    <col collapsed="false" hidden="false" max="5" min="5" style="120" width="23.3520408163265"/>
    <col collapsed="false" hidden="false" max="6" min="6" style="120" width="15.9285714285714"/>
    <col collapsed="false" hidden="false" max="7" min="7" style="120" width="12.1479591836735"/>
    <col collapsed="false" hidden="false" max="8" min="8" style="120" width="14.1734693877551"/>
    <col collapsed="false" hidden="false" max="10" min="9" style="120" width="22.2755102040816"/>
    <col collapsed="false" hidden="false" max="1025" min="11" style="120" width="9.04591836734694"/>
  </cols>
  <sheetData>
    <row r="1" s="123" customFormat="true" ht="22.5" hidden="false" customHeight="false" outlineLevel="0" collapsed="false">
      <c r="A1" s="121" t="s">
        <v>275</v>
      </c>
      <c r="B1" s="121" t="s">
        <v>2</v>
      </c>
      <c r="C1" s="121" t="s">
        <v>276</v>
      </c>
      <c r="D1" s="121" t="s">
        <v>277</v>
      </c>
      <c r="E1" s="121" t="s">
        <v>278</v>
      </c>
      <c r="F1" s="121" t="s">
        <v>279</v>
      </c>
      <c r="G1" s="121" t="s">
        <v>7</v>
      </c>
      <c r="H1" s="121" t="s">
        <v>280</v>
      </c>
      <c r="I1" s="122"/>
    </row>
    <row r="2" customFormat="false" ht="21.75" hidden="false" customHeight="true" outlineLevel="0" collapsed="false">
      <c r="A2" s="124" t="s">
        <v>281</v>
      </c>
      <c r="B2" s="124" t="s">
        <v>282</v>
      </c>
      <c r="C2" s="124" t="s">
        <v>283</v>
      </c>
      <c r="D2" s="124" t="s">
        <v>284</v>
      </c>
      <c r="E2" s="124" t="s">
        <v>285</v>
      </c>
      <c r="F2" s="125" t="s">
        <v>286</v>
      </c>
      <c r="G2" s="124" t="s">
        <v>61</v>
      </c>
      <c r="H2" s="125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1.75" hidden="true" customHeight="true" outlineLevel="0" collapsed="false">
      <c r="A3" s="124"/>
      <c r="B3" s="124" t="s">
        <v>282</v>
      </c>
      <c r="C3" s="124" t="s">
        <v>287</v>
      </c>
      <c r="D3" s="124" t="s">
        <v>288</v>
      </c>
      <c r="E3" s="124" t="s">
        <v>287</v>
      </c>
      <c r="F3" s="124"/>
      <c r="G3" s="124" t="s">
        <v>61</v>
      </c>
      <c r="H3" s="124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1.75" hidden="true" customHeight="true" outlineLevel="0" collapsed="false">
      <c r="A4" s="124"/>
      <c r="B4" s="124" t="s">
        <v>282</v>
      </c>
      <c r="C4" s="124" t="s">
        <v>289</v>
      </c>
      <c r="D4" s="124" t="s">
        <v>290</v>
      </c>
      <c r="E4" s="124" t="s">
        <v>291</v>
      </c>
      <c r="F4" s="124" t="s">
        <v>286</v>
      </c>
      <c r="G4" s="124" t="s">
        <v>61</v>
      </c>
      <c r="H4" s="124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1.75" hidden="true" customHeight="true" outlineLevel="0" collapsed="false">
      <c r="A5" s="124"/>
      <c r="B5" s="124" t="s">
        <v>282</v>
      </c>
      <c r="C5" s="124" t="s">
        <v>292</v>
      </c>
      <c r="D5" s="124" t="s">
        <v>293</v>
      </c>
      <c r="E5" s="124" t="s">
        <v>294</v>
      </c>
      <c r="F5" s="124" t="s">
        <v>295</v>
      </c>
      <c r="G5" s="124" t="s">
        <v>296</v>
      </c>
      <c r="H5" s="124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1.75" hidden="true" customHeight="true" outlineLevel="0" collapsed="false">
      <c r="A6" s="124"/>
      <c r="B6" s="124" t="s">
        <v>282</v>
      </c>
      <c r="C6" s="124" t="s">
        <v>297</v>
      </c>
      <c r="D6" s="124" t="s">
        <v>298</v>
      </c>
      <c r="E6" s="124" t="s">
        <v>297</v>
      </c>
      <c r="F6" s="124" t="s">
        <v>299</v>
      </c>
      <c r="G6" s="124" t="s">
        <v>296</v>
      </c>
      <c r="H6" s="124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1.75" hidden="false" customHeight="true" outlineLevel="0" collapsed="false">
      <c r="A7" s="124"/>
      <c r="B7" s="124" t="s">
        <v>282</v>
      </c>
      <c r="C7" s="124" t="s">
        <v>300</v>
      </c>
      <c r="D7" s="124" t="s">
        <v>301</v>
      </c>
      <c r="E7" s="124" t="s">
        <v>302</v>
      </c>
      <c r="F7" s="124" t="s">
        <v>303</v>
      </c>
      <c r="G7" s="124" t="s">
        <v>304</v>
      </c>
      <c r="H7" s="124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1.75" hidden="false" customHeight="true" outlineLevel="0" collapsed="false">
      <c r="A8" s="124" t="s">
        <v>305</v>
      </c>
      <c r="B8" s="124" t="s">
        <v>306</v>
      </c>
      <c r="C8" s="124" t="s">
        <v>291</v>
      </c>
      <c r="D8" s="124" t="s">
        <v>307</v>
      </c>
      <c r="E8" s="124" t="s">
        <v>291</v>
      </c>
      <c r="F8" s="124" t="s">
        <v>308</v>
      </c>
      <c r="G8" s="124" t="s">
        <v>168</v>
      </c>
      <c r="H8" s="124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1.75" hidden="false" customHeight="true" outlineLevel="0" collapsed="false">
      <c r="A9" s="124" t="s">
        <v>309</v>
      </c>
      <c r="B9" s="124" t="s">
        <v>310</v>
      </c>
      <c r="C9" s="124" t="s">
        <v>311</v>
      </c>
      <c r="D9" s="125" t="s">
        <v>312</v>
      </c>
      <c r="E9" s="125" t="s">
        <v>313</v>
      </c>
      <c r="F9" s="125" t="s">
        <v>286</v>
      </c>
      <c r="G9" s="125" t="s">
        <v>61</v>
      </c>
      <c r="H9" s="125" t="s">
        <v>314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1.75" hidden="false" customHeight="true" outlineLevel="0" collapsed="false">
      <c r="A10" s="124" t="s">
        <v>281</v>
      </c>
      <c r="B10" s="124" t="s">
        <v>310</v>
      </c>
      <c r="C10" s="124" t="s">
        <v>315</v>
      </c>
      <c r="D10" s="124" t="s">
        <v>316</v>
      </c>
      <c r="E10" s="124" t="s">
        <v>317</v>
      </c>
      <c r="F10" s="125" t="s">
        <v>286</v>
      </c>
      <c r="G10" s="124" t="s">
        <v>61</v>
      </c>
      <c r="H10" s="125" t="s">
        <v>314</v>
      </c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1.75" hidden="false" customHeight="true" outlineLevel="0" collapsed="false">
      <c r="A11" s="124"/>
      <c r="B11" s="124" t="s">
        <v>318</v>
      </c>
      <c r="C11" s="124" t="s">
        <v>319</v>
      </c>
      <c r="D11" s="124" t="s">
        <v>320</v>
      </c>
      <c r="E11" s="124" t="s">
        <v>321</v>
      </c>
      <c r="F11" s="124" t="s">
        <v>322</v>
      </c>
      <c r="G11" s="124" t="s">
        <v>153</v>
      </c>
      <c r="H11" s="124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1.75" hidden="false" customHeight="true" outlineLevel="0" collapsed="false">
      <c r="A12" s="124"/>
      <c r="B12" s="124" t="s">
        <v>323</v>
      </c>
      <c r="C12" s="124" t="s">
        <v>324</v>
      </c>
      <c r="D12" s="124" t="s">
        <v>325</v>
      </c>
      <c r="E12" s="124" t="s">
        <v>324</v>
      </c>
      <c r="F12" s="124" t="s">
        <v>286</v>
      </c>
      <c r="G12" s="124" t="s">
        <v>61</v>
      </c>
      <c r="H12" s="124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1.75" hidden="false" customHeight="true" outlineLevel="0" collapsed="false">
      <c r="A13" s="124"/>
      <c r="B13" s="124" t="s">
        <v>326</v>
      </c>
      <c r="C13" s="124" t="s">
        <v>324</v>
      </c>
      <c r="D13" s="124" t="s">
        <v>327</v>
      </c>
      <c r="E13" s="124" t="s">
        <v>328</v>
      </c>
      <c r="F13" s="124" t="s">
        <v>286</v>
      </c>
      <c r="G13" s="124" t="s">
        <v>61</v>
      </c>
      <c r="H13" s="124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1.75" hidden="false" customHeight="true" outlineLevel="0" collapsed="false">
      <c r="A14" s="124"/>
      <c r="B14" s="124" t="s">
        <v>329</v>
      </c>
      <c r="C14" s="124" t="s">
        <v>330</v>
      </c>
      <c r="D14" s="124" t="s">
        <v>331</v>
      </c>
      <c r="E14" s="124" t="s">
        <v>332</v>
      </c>
      <c r="F14" s="124" t="s">
        <v>333</v>
      </c>
      <c r="G14" s="124" t="s">
        <v>194</v>
      </c>
      <c r="H14" s="124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1.75" hidden="false" customHeight="true" outlineLevel="0" collapsed="false">
      <c r="A15" s="124"/>
      <c r="B15" s="124" t="s">
        <v>334</v>
      </c>
      <c r="C15" s="124" t="s">
        <v>297</v>
      </c>
      <c r="D15" s="124" t="s">
        <v>335</v>
      </c>
      <c r="E15" s="124" t="s">
        <v>297</v>
      </c>
      <c r="F15" s="124" t="s">
        <v>336</v>
      </c>
      <c r="G15" s="124" t="s">
        <v>296</v>
      </c>
      <c r="H15" s="124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1.75" hidden="false" customHeight="true" outlineLevel="0" collapsed="false">
      <c r="A16" s="124"/>
      <c r="B16" s="124" t="s">
        <v>337</v>
      </c>
      <c r="C16" s="124" t="s">
        <v>289</v>
      </c>
      <c r="D16" s="124" t="s">
        <v>338</v>
      </c>
      <c r="E16" s="124" t="s">
        <v>339</v>
      </c>
      <c r="F16" s="124" t="s">
        <v>340</v>
      </c>
      <c r="G16" s="124" t="s">
        <v>296</v>
      </c>
      <c r="H16" s="124" t="s">
        <v>341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1.75" hidden="false" customHeight="true" outlineLevel="0" collapsed="false">
      <c r="A17" s="124"/>
      <c r="B17" s="124" t="s">
        <v>342</v>
      </c>
      <c r="C17" s="124" t="s">
        <v>319</v>
      </c>
      <c r="D17" s="124" t="s">
        <v>343</v>
      </c>
      <c r="E17" s="124" t="s">
        <v>344</v>
      </c>
      <c r="F17" s="124" t="s">
        <v>322</v>
      </c>
      <c r="G17" s="124" t="s">
        <v>61</v>
      </c>
      <c r="H17" s="124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1.75" hidden="false" customHeight="true" outlineLevel="0" collapsed="false">
      <c r="A18" s="124"/>
      <c r="B18" s="124" t="s">
        <v>342</v>
      </c>
      <c r="C18" s="124" t="s">
        <v>319</v>
      </c>
      <c r="D18" s="124" t="s">
        <v>345</v>
      </c>
      <c r="E18" s="124" t="s">
        <v>321</v>
      </c>
      <c r="F18" s="124" t="s">
        <v>346</v>
      </c>
      <c r="G18" s="126" t="s">
        <v>296</v>
      </c>
      <c r="H18" s="124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1.75" hidden="false" customHeight="true" outlineLevel="0" collapsed="false">
      <c r="A19" s="124"/>
      <c r="B19" s="124" t="s">
        <v>347</v>
      </c>
      <c r="C19" s="124" t="s">
        <v>348</v>
      </c>
      <c r="D19" s="124" t="s">
        <v>349</v>
      </c>
      <c r="E19" s="124" t="s">
        <v>313</v>
      </c>
      <c r="F19" s="124" t="s">
        <v>286</v>
      </c>
      <c r="G19" s="124" t="s">
        <v>61</v>
      </c>
      <c r="H19" s="124" t="s">
        <v>341</v>
      </c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1.75" hidden="false" customHeight="true" outlineLevel="0" collapsed="false">
      <c r="A20" s="124"/>
      <c r="B20" s="124" t="s">
        <v>347</v>
      </c>
      <c r="C20" s="124" t="s">
        <v>350</v>
      </c>
      <c r="D20" s="124" t="s">
        <v>351</v>
      </c>
      <c r="E20" s="124" t="s">
        <v>352</v>
      </c>
      <c r="F20" s="124" t="s">
        <v>333</v>
      </c>
      <c r="G20" s="124" t="s">
        <v>194</v>
      </c>
      <c r="H20" s="124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123" customFormat="true" ht="21.75" hidden="false" customHeight="true" outlineLevel="0" collapsed="false">
      <c r="A21" s="124"/>
      <c r="B21" s="124" t="s">
        <v>209</v>
      </c>
      <c r="C21" s="124" t="s">
        <v>353</v>
      </c>
      <c r="D21" s="124" t="s">
        <v>354</v>
      </c>
      <c r="E21" s="124" t="s">
        <v>355</v>
      </c>
      <c r="F21" s="124" t="s">
        <v>308</v>
      </c>
      <c r="G21" s="124" t="s">
        <v>168</v>
      </c>
      <c r="H21" s="124"/>
    </row>
    <row r="22" s="123" customFormat="true" ht="21.75" hidden="false" customHeight="true" outlineLevel="0" collapsed="false">
      <c r="A22" s="124"/>
      <c r="B22" s="124" t="s">
        <v>356</v>
      </c>
      <c r="C22" s="124" t="s">
        <v>357</v>
      </c>
      <c r="D22" s="124" t="s">
        <v>358</v>
      </c>
      <c r="E22" s="124" t="s">
        <v>302</v>
      </c>
      <c r="F22" s="124" t="s">
        <v>303</v>
      </c>
      <c r="G22" s="124" t="s">
        <v>304</v>
      </c>
      <c r="H22" s="124"/>
    </row>
  </sheetData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</TotalTime>
  <Application>LibreOffice/5.1.0.3$Windows_x86 LibreOffice_project/5e3e00a007d9b3b6efb6797a8b8e57b51ab1f737</Application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2020-04-22T09:31:02Z</dcterms:created>
  <dc:creator>46890monni</dc:creator>
  <dc:description/>
  <dc:language>it-IT</dc:language>
  <cp:lastModifiedBy/>
  <cp:lastPrinted>2020-11-20T16:48:25Z</cp:lastPrinted>
  <dcterms:modified xsi:type="dcterms:W3CDTF">2021-01-22T14:03:15Z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Olidata S.p.A.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